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gabrielepalozzi/Documents/Gabriele/Lezioni/CABD_25-26/SLIDES e MATERIALI_ 2026/sezione 1/B_esercitazioni/"/>
    </mc:Choice>
  </mc:AlternateContent>
  <xr:revisionPtr revIDLastSave="0" documentId="13_ncr:1_{64222AB9-544B-9740-B3B8-1CDAAFE01413}" xr6:coauthVersionLast="47" xr6:coauthVersionMax="47" xr10:uidLastSave="{00000000-0000-0000-0000-000000000000}"/>
  <bookViews>
    <workbookView xWindow="0" yWindow="500" windowWidth="38400" windowHeight="21100" activeTab="1" xr2:uid="{483C4B9A-E8D4-AF4A-94AF-CF102819B76E}"/>
  </bookViews>
  <sheets>
    <sheet name="PATILLO" sheetId="7" r:id="rId1"/>
    <sheet name="DP 1" sheetId="1" r:id="rId2"/>
    <sheet name="DP 2" sheetId="3" r:id="rId3"/>
    <sheet name="Marion company scenarios" sheetId="2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7" i="3" l="1"/>
  <c r="H8" i="3"/>
  <c r="H9" i="3"/>
  <c r="H10" i="3"/>
  <c r="H11" i="3"/>
  <c r="H12" i="3"/>
  <c r="H13" i="3"/>
  <c r="H6" i="3"/>
  <c r="C15" i="7"/>
  <c r="F15" i="7"/>
  <c r="E15" i="7"/>
  <c r="D15" i="7"/>
  <c r="B15" i="7"/>
  <c r="E23" i="1"/>
  <c r="I15" i="7" l="1"/>
  <c r="H15" i="7"/>
  <c r="K24" i="3"/>
  <c r="M24" i="3" s="1"/>
  <c r="J15" i="7" l="1"/>
  <c r="K15" i="3"/>
  <c r="G15" i="3"/>
  <c r="D15" i="3"/>
  <c r="C15" i="3"/>
  <c r="E22" i="2"/>
  <c r="E24" i="2" s="1"/>
  <c r="J24" i="2"/>
  <c r="I24" i="2"/>
  <c r="G24" i="2"/>
  <c r="F24" i="2"/>
  <c r="D24" i="2"/>
  <c r="C24" i="2"/>
  <c r="B24" i="2"/>
  <c r="K22" i="2"/>
  <c r="K21" i="2"/>
  <c r="K20" i="2"/>
  <c r="K19" i="2"/>
  <c r="K18" i="2"/>
  <c r="D13" i="2"/>
  <c r="J10" i="2"/>
  <c r="I10" i="2"/>
  <c r="G10" i="2"/>
  <c r="F10" i="2"/>
  <c r="E10" i="2"/>
  <c r="D10" i="2"/>
  <c r="C10" i="2"/>
  <c r="B10" i="2"/>
  <c r="K8" i="2"/>
  <c r="K7" i="2"/>
  <c r="K6" i="2"/>
  <c r="K5" i="2"/>
  <c r="K4" i="2"/>
  <c r="D19" i="1"/>
  <c r="K10" i="2" l="1"/>
  <c r="K24" i="2"/>
  <c r="J15" i="1"/>
  <c r="I15" i="1"/>
  <c r="F15" i="1"/>
  <c r="G15" i="1"/>
  <c r="C15" i="1"/>
  <c r="D15" i="1"/>
  <c r="E15" i="1"/>
  <c r="B15" i="1"/>
  <c r="K15" i="1" l="1"/>
  <c r="E15" i="3"/>
  <c r="J23" i="3"/>
  <c r="B15" i="3" s="1"/>
  <c r="H15" i="3" l="1"/>
  <c r="J15" i="3" l="1"/>
  <c r="L15" i="3"/>
</calcChain>
</file>

<file path=xl/sharedStrings.xml><?xml version="1.0" encoding="utf-8"?>
<sst xmlns="http://schemas.openxmlformats.org/spreadsheetml/2006/main" count="143" uniqueCount="77">
  <si>
    <t>CASH</t>
  </si>
  <si>
    <t>OFFIC FURN</t>
  </si>
  <si>
    <t>MANUF EQU</t>
  </si>
  <si>
    <t>INV</t>
  </si>
  <si>
    <t>COM. STOCK</t>
  </si>
  <si>
    <t>RET EARN</t>
  </si>
  <si>
    <t>ASSETS</t>
  </si>
  <si>
    <t>EQUITY</t>
  </si>
  <si>
    <t>REV</t>
  </si>
  <si>
    <t>N</t>
  </si>
  <si>
    <t>NET INC.</t>
  </si>
  <si>
    <t>TOT</t>
  </si>
  <si>
    <t>BALANCE SHEET</t>
  </si>
  <si>
    <t>INCOME STATEMENT</t>
  </si>
  <si>
    <t>A</t>
  </si>
  <si>
    <t>ZERO</t>
  </si>
  <si>
    <t>B</t>
  </si>
  <si>
    <t>OK</t>
  </si>
  <si>
    <t>C</t>
  </si>
  <si>
    <t>THE COST OF 1.000 REPL</t>
  </si>
  <si>
    <t>EACH REPL</t>
  </si>
  <si>
    <t>: 50$</t>
  </si>
  <si>
    <t xml:space="preserve">PRICE EACH </t>
  </si>
  <si>
    <t xml:space="preserve">40% ADD: 20 </t>
  </si>
  <si>
    <t>PRICE: 70</t>
  </si>
  <si>
    <t>SALES OF 800 REPL</t>
  </si>
  <si>
    <t>TOTAL SALES</t>
  </si>
  <si>
    <t>D</t>
  </si>
  <si>
    <t>Db</t>
  </si>
  <si>
    <t>E</t>
  </si>
  <si>
    <t>cost of ef pr</t>
  </si>
  <si>
    <t>8$</t>
  </si>
  <si>
    <t>net income scenario 1</t>
  </si>
  <si>
    <t>EXP</t>
  </si>
  <si>
    <t xml:space="preserve">net Income at scenaio 2 </t>
  </si>
  <si>
    <t>inv cost</t>
  </si>
  <si>
    <t>salvage value</t>
  </si>
  <si>
    <t>amunt that hae to be deopreciate= 8000</t>
  </si>
  <si>
    <t>depr</t>
  </si>
  <si>
    <t>8000/5</t>
  </si>
  <si>
    <t>1.600 per y</t>
  </si>
  <si>
    <t>amunt that has to be deopreciate=  5.000</t>
  </si>
  <si>
    <t>final price</t>
  </si>
  <si>
    <t>tota cost + 60% cost</t>
  </si>
  <si>
    <t>revenues</t>
  </si>
  <si>
    <t>cost of good sold</t>
  </si>
  <si>
    <t>During 2014, the company purchased and used raw materials that cost $16,000 cash</t>
  </si>
  <si>
    <t>The company was started on January 1, 2014, when it acquired $60,000 cash from the issue of common stock</t>
  </si>
  <si>
    <t>It paid wages of $22,000 cash to the workers who made the replicas</t>
  </si>
  <si>
    <r>
      <t xml:space="preserve">Finally, </t>
    </r>
    <r>
      <rPr>
        <sz val="19"/>
        <color rgb="FFFF0000"/>
        <rFont val="Calibri"/>
        <family val="2"/>
        <scheme val="minor"/>
      </rPr>
      <t>manufacturing overhead costs</t>
    </r>
    <r>
      <rPr>
        <sz val="19"/>
        <color theme="1"/>
        <rFont val="Calibri"/>
        <family val="2"/>
        <scheme val="minor"/>
      </rPr>
      <t xml:space="preserve">, including rental fees paid for facilities and equipment, amounted to $12,000 cash.  </t>
    </r>
  </si>
  <si>
    <t>= 70 * 800</t>
  </si>
  <si>
    <t>cost of GS</t>
  </si>
  <si>
    <t>Liab</t>
  </si>
  <si>
    <t>Acquired $15,000 cash by issuing common stock.</t>
  </si>
  <si>
    <t>Paid $2,000 for materials that were used to make products. All products started were completed during the period.</t>
  </si>
  <si>
    <t>Paid $1,200 for salaries of selling and administrative employees.</t>
  </si>
  <si>
    <t>﻿﻿﻿Paid $3,000 for wages of production workers.</t>
  </si>
  <si>
    <t>Paid $2,800 for furniture used in selling and administrative offices.</t>
  </si>
  <si>
    <t>﻿﻿﻿Recognized depreciation on the office furniture purchased in Event 5. The furniture was acquired on January 1, had a $400 estimated salvage value, and a four-year useful life. The annual depreciation charge is $600 [($2,800 - $400) ÷ 4].</t>
  </si>
  <si>
    <t>Paid $4,500 for manufacturing equipment.</t>
  </si>
  <si>
    <t>﻿﻿﻿Recognized depreciation on the equipment purchased in Event 7. The equipment was acquired on January 1, had a $1,500 estimated salvage value, and a three-year useful life. The annual depreciation charge is $1,000 [($4,500 - $1,500) ÷ 3].</t>
  </si>
  <si>
    <t>Sold inventory to customers for $7,500 cash.</t>
  </si>
  <si>
    <t>﻿﻿﻿﻿The inventory sold in Event 9 cost $4,000 to make.</t>
  </si>
  <si>
    <t>Acquired $50,000 cash from the issue of common stock.</t>
  </si>
  <si>
    <t>Paid $6,800 for the materials that were used to make its products.  All products started were completed during the period.</t>
  </si>
  <si>
    <t>Paid salaries of $4,300 to selling and administrative employees.</t>
  </si>
  <si>
    <t>Paid wages of $7,200 to production workers.</t>
  </si>
  <si>
    <t xml:space="preserve">On January 1, paid $9,000 to buy furniture used in selling and administrative offices.  </t>
  </si>
  <si>
    <t xml:space="preserve">Recorded annual depreciation on the furniture referred to in Event 5. The furniture had a $1,000 estimated salvage value and a 5-year useful life. </t>
  </si>
  <si>
    <t>On January 1, paid $23,000 to buy manufacturing equipment.</t>
  </si>
  <si>
    <t>Recorded annual depreciation on the equipment referred to in Event 7.  It had a $3,000 estimated salvage value and a 4-year useful life.</t>
  </si>
  <si>
    <t xml:space="preserve">Completed 4,000 units of product.  Determine the cost per unit and the sales price per unit assuming the sales price is cost plus 60% of cost.  Record the sale of 3,000 units of product.  </t>
  </si>
  <si>
    <t>Code the recognition of cost of goods sold for the units sold in Event 9.</t>
  </si>
  <si>
    <t>1.MMC was started when it acquired $12,000 from issuing common stock.</t>
  </si>
  <si>
    <t>2. MMC incurred $4,000 of costs to design its product and plan the manufacturing process</t>
  </si>
  <si>
    <t>3. MMC incurred specifically identifiable product costs of $8,000.</t>
  </si>
  <si>
    <t>4.MMC made 1,000 units of product and sold 700 of the units for $18 each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</si>
</sst>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-409]#,##0.00_ ;[Red]\-[$$-409]#,##0.00\ "/>
  </numFmts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9"/>
      <color theme="1"/>
      <name val="Calibri"/>
      <family val="2"/>
      <scheme val="minor"/>
    </font>
    <font>
      <sz val="19"/>
      <color rgb="FFFF0000"/>
      <name val="Calibri"/>
      <family val="2"/>
      <scheme val="minor"/>
    </font>
    <font>
      <sz val="12"/>
      <color theme="1"/>
      <name val="Helvetic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164" fontId="0" fillId="0" borderId="5" xfId="0" applyNumberFormat="1" applyBorder="1"/>
    <xf numFmtId="164" fontId="0" fillId="0" borderId="0" xfId="0" applyNumberFormat="1"/>
    <xf numFmtId="164" fontId="0" fillId="0" borderId="6" xfId="0" applyNumberFormat="1" applyBorder="1"/>
    <xf numFmtId="164" fontId="0" fillId="0" borderId="8" xfId="0" applyNumberFormat="1" applyBorder="1"/>
    <xf numFmtId="0" fontId="0" fillId="0" borderId="9" xfId="0" applyBorder="1"/>
    <xf numFmtId="164" fontId="0" fillId="0" borderId="1" xfId="0" applyNumberFormat="1" applyBorder="1"/>
    <xf numFmtId="164" fontId="0" fillId="0" borderId="10" xfId="0" applyNumberFormat="1" applyBorder="1"/>
    <xf numFmtId="0" fontId="1" fillId="0" borderId="0" xfId="0" applyFont="1"/>
    <xf numFmtId="3" fontId="0" fillId="0" borderId="0" xfId="0" applyNumberFormat="1"/>
    <xf numFmtId="164" fontId="1" fillId="0" borderId="1" xfId="0" applyNumberFormat="1" applyFont="1" applyBorder="1"/>
    <xf numFmtId="164" fontId="0" fillId="2" borderId="6" xfId="0" applyNumberFormat="1" applyFill="1" applyBorder="1"/>
    <xf numFmtId="164" fontId="0" fillId="2" borderId="0" xfId="0" applyNumberFormat="1" applyFill="1"/>
    <xf numFmtId="0" fontId="3" fillId="0" borderId="0" xfId="0" applyFont="1"/>
    <xf numFmtId="0" fontId="2" fillId="0" borderId="0" xfId="0" applyFont="1"/>
    <xf numFmtId="0" fontId="0" fillId="0" borderId="3" xfId="0" applyBorder="1" applyAlignment="1">
      <alignment horizontal="center"/>
    </xf>
    <xf numFmtId="0" fontId="0" fillId="0" borderId="0" xfId="0" quotePrefix="1"/>
    <xf numFmtId="0" fontId="5" fillId="0" borderId="0" xfId="0" applyFont="1"/>
    <xf numFmtId="164" fontId="0" fillId="2" borderId="1" xfId="0" applyNumberFormat="1" applyFill="1" applyBorder="1"/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526333-210B-3A40-BA6D-ABB32D85C736}">
  <dimension ref="A1:L15"/>
  <sheetViews>
    <sheetView zoomScale="200" zoomScaleNormal="200" workbookViewId="0">
      <selection activeCell="H18" sqref="H18"/>
    </sheetView>
  </sheetViews>
  <sheetFormatPr baseColWidth="10" defaultRowHeight="16" x14ac:dyDescent="0.2"/>
  <cols>
    <col min="1" max="1" width="4.5" bestFit="1" customWidth="1"/>
    <col min="3" max="3" width="11.33203125" bestFit="1" customWidth="1"/>
    <col min="4" max="5" width="15" customWidth="1"/>
    <col min="6" max="6" width="11.5" bestFit="1" customWidth="1"/>
    <col min="9" max="10" width="11.33203125" bestFit="1" customWidth="1"/>
    <col min="11" max="11" width="4.6640625" customWidth="1"/>
  </cols>
  <sheetData>
    <row r="1" spans="1:12" ht="17" thickBot="1" x14ac:dyDescent="0.25">
      <c r="B1" s="24" t="s">
        <v>12</v>
      </c>
      <c r="C1" s="24"/>
      <c r="D1" s="24"/>
      <c r="E1" s="24"/>
      <c r="F1" s="24"/>
      <c r="G1" s="24"/>
      <c r="H1" s="24" t="s">
        <v>13</v>
      </c>
      <c r="I1" s="24"/>
      <c r="J1" s="24"/>
    </row>
    <row r="2" spans="1:12" ht="17" thickBot="1" x14ac:dyDescent="0.25">
      <c r="A2" s="10" t="s">
        <v>9</v>
      </c>
      <c r="B2" s="25" t="s">
        <v>6</v>
      </c>
      <c r="C2" s="26"/>
      <c r="D2" s="26"/>
      <c r="E2" s="26"/>
      <c r="F2" s="25" t="s">
        <v>7</v>
      </c>
      <c r="G2" s="27"/>
      <c r="H2" s="25"/>
      <c r="I2" s="26"/>
      <c r="J2" s="27"/>
    </row>
    <row r="3" spans="1:12" x14ac:dyDescent="0.2">
      <c r="A3" s="3"/>
      <c r="B3" s="3" t="s">
        <v>0</v>
      </c>
      <c r="C3" t="s">
        <v>3</v>
      </c>
      <c r="D3" t="s">
        <v>1</v>
      </c>
      <c r="E3" t="s">
        <v>2</v>
      </c>
      <c r="F3" s="3" t="s">
        <v>4</v>
      </c>
      <c r="G3" s="4" t="s">
        <v>5</v>
      </c>
      <c r="H3" s="5" t="s">
        <v>8</v>
      </c>
      <c r="I3" s="5" t="s">
        <v>33</v>
      </c>
      <c r="J3" s="4" t="s">
        <v>10</v>
      </c>
    </row>
    <row r="4" spans="1:12" x14ac:dyDescent="0.2">
      <c r="A4" s="3">
        <v>1</v>
      </c>
      <c r="B4" s="6">
        <v>15000</v>
      </c>
      <c r="C4" s="7"/>
      <c r="D4" s="7"/>
      <c r="E4" s="7"/>
      <c r="F4" s="6">
        <v>15000</v>
      </c>
      <c r="G4" s="8"/>
      <c r="H4" s="9"/>
      <c r="I4" s="9"/>
      <c r="J4" s="8"/>
      <c r="K4" s="3">
        <v>1</v>
      </c>
      <c r="L4" t="s">
        <v>53</v>
      </c>
    </row>
    <row r="5" spans="1:12" x14ac:dyDescent="0.2">
      <c r="A5" s="3">
        <v>2</v>
      </c>
      <c r="B5" s="6">
        <v>-2000</v>
      </c>
      <c r="C5" s="7">
        <v>2000</v>
      </c>
      <c r="D5" s="7"/>
      <c r="E5" s="7"/>
      <c r="F5" s="6"/>
      <c r="G5" s="8"/>
      <c r="H5" s="9"/>
      <c r="I5" s="9"/>
      <c r="J5" s="8"/>
      <c r="K5" s="3">
        <v>2</v>
      </c>
      <c r="L5" t="s">
        <v>54</v>
      </c>
    </row>
    <row r="6" spans="1:12" x14ac:dyDescent="0.2">
      <c r="A6" s="3">
        <v>3</v>
      </c>
      <c r="B6" s="6">
        <v>-1200</v>
      </c>
      <c r="C6" s="7"/>
      <c r="D6" s="7"/>
      <c r="E6" s="7"/>
      <c r="F6" s="6"/>
      <c r="G6" s="8"/>
      <c r="H6" s="9"/>
      <c r="I6" s="9">
        <v>1200</v>
      </c>
      <c r="J6" s="8">
        <v>-1200</v>
      </c>
      <c r="K6" s="3">
        <v>3</v>
      </c>
      <c r="L6" s="22" t="s">
        <v>55</v>
      </c>
    </row>
    <row r="7" spans="1:12" x14ac:dyDescent="0.2">
      <c r="A7" s="3">
        <v>4</v>
      </c>
      <c r="B7" s="6">
        <v>-3000</v>
      </c>
      <c r="C7" s="7">
        <v>3000</v>
      </c>
      <c r="D7" s="7"/>
      <c r="E7" s="7"/>
      <c r="F7" s="6"/>
      <c r="G7" s="8"/>
      <c r="H7" s="9"/>
      <c r="I7" s="9"/>
      <c r="J7" s="8"/>
      <c r="K7" s="3">
        <v>4</v>
      </c>
      <c r="L7" s="22" t="s">
        <v>56</v>
      </c>
    </row>
    <row r="8" spans="1:12" x14ac:dyDescent="0.2">
      <c r="A8" s="3">
        <v>5</v>
      </c>
      <c r="B8" s="6">
        <v>-2800</v>
      </c>
      <c r="C8" s="7"/>
      <c r="D8" s="7">
        <v>2800</v>
      </c>
      <c r="E8" s="7"/>
      <c r="F8" s="6"/>
      <c r="G8" s="8"/>
      <c r="H8" s="9"/>
      <c r="I8" s="9"/>
      <c r="J8" s="8"/>
      <c r="K8" s="3">
        <v>5</v>
      </c>
      <c r="L8" s="22" t="s">
        <v>57</v>
      </c>
    </row>
    <row r="9" spans="1:12" x14ac:dyDescent="0.2">
      <c r="A9" s="3">
        <v>6</v>
      </c>
      <c r="B9" s="6"/>
      <c r="C9" s="7"/>
      <c r="D9" s="7">
        <v>-600</v>
      </c>
      <c r="E9" s="7"/>
      <c r="F9" s="6"/>
      <c r="G9" s="8"/>
      <c r="H9" s="9"/>
      <c r="I9" s="9">
        <v>600</v>
      </c>
      <c r="J9" s="8">
        <v>-600</v>
      </c>
      <c r="K9" s="3">
        <v>6</v>
      </c>
      <c r="L9" s="22" t="s">
        <v>58</v>
      </c>
    </row>
    <row r="10" spans="1:12" x14ac:dyDescent="0.2">
      <c r="A10" s="3">
        <v>7</v>
      </c>
      <c r="B10" s="6">
        <v>-4500</v>
      </c>
      <c r="C10" s="7"/>
      <c r="D10" s="7"/>
      <c r="E10" s="7">
        <v>4500</v>
      </c>
      <c r="F10" s="6"/>
      <c r="G10" s="8"/>
      <c r="H10" s="9"/>
      <c r="I10" s="9"/>
      <c r="J10" s="8"/>
      <c r="K10" s="3">
        <v>7</v>
      </c>
      <c r="L10" s="22" t="s">
        <v>59</v>
      </c>
    </row>
    <row r="11" spans="1:12" x14ac:dyDescent="0.2">
      <c r="A11" s="3">
        <v>8</v>
      </c>
      <c r="B11" s="6"/>
      <c r="C11" s="7">
        <v>1000</v>
      </c>
      <c r="D11" s="7"/>
      <c r="E11" s="7">
        <v>-1000</v>
      </c>
      <c r="F11" s="6"/>
      <c r="G11" s="8"/>
      <c r="H11" s="9"/>
      <c r="I11" s="9"/>
      <c r="J11" s="8"/>
      <c r="K11" s="3">
        <v>8</v>
      </c>
      <c r="L11" s="22" t="s">
        <v>60</v>
      </c>
    </row>
    <row r="12" spans="1:12" x14ac:dyDescent="0.2">
      <c r="A12" s="3">
        <v>9</v>
      </c>
      <c r="B12" s="6">
        <v>7500</v>
      </c>
      <c r="C12" s="7"/>
      <c r="D12" s="7"/>
      <c r="E12" s="7"/>
      <c r="F12" s="6"/>
      <c r="G12" s="8"/>
      <c r="H12" s="9">
        <v>7500</v>
      </c>
      <c r="I12" s="9"/>
      <c r="J12" s="8">
        <v>7500</v>
      </c>
      <c r="K12" s="3">
        <v>9</v>
      </c>
      <c r="L12" s="22" t="s">
        <v>61</v>
      </c>
    </row>
    <row r="13" spans="1:12" x14ac:dyDescent="0.2">
      <c r="A13" s="3">
        <v>10</v>
      </c>
      <c r="B13" s="6"/>
      <c r="C13" s="7">
        <v>-4000</v>
      </c>
      <c r="D13" s="7"/>
      <c r="E13" s="7"/>
      <c r="F13" s="6"/>
      <c r="G13" s="8"/>
      <c r="H13" s="9"/>
      <c r="I13" s="9">
        <v>4000</v>
      </c>
      <c r="J13" s="8">
        <v>-4000</v>
      </c>
      <c r="K13" s="3">
        <v>10</v>
      </c>
      <c r="L13" s="22" t="s">
        <v>62</v>
      </c>
    </row>
    <row r="14" spans="1:12" ht="17" thickBot="1" x14ac:dyDescent="0.25">
      <c r="A14" s="3"/>
      <c r="B14" s="6"/>
      <c r="C14" s="7"/>
      <c r="D14" s="7"/>
      <c r="E14" s="7"/>
      <c r="F14" s="6"/>
      <c r="G14" s="8"/>
      <c r="H14" s="9"/>
      <c r="I14" s="9"/>
      <c r="J14" s="4"/>
    </row>
    <row r="15" spans="1:12" ht="17" thickBot="1" x14ac:dyDescent="0.25">
      <c r="A15" s="10" t="s">
        <v>11</v>
      </c>
      <c r="B15" s="11">
        <f t="shared" ref="B15:F15" si="0">SUM(B4:B14)</f>
        <v>9000</v>
      </c>
      <c r="C15" s="11">
        <f>SUM(C5:C14)</f>
        <v>2000</v>
      </c>
      <c r="D15" s="11">
        <f t="shared" si="0"/>
        <v>2200</v>
      </c>
      <c r="E15" s="11">
        <f t="shared" si="0"/>
        <v>3500</v>
      </c>
      <c r="F15" s="11">
        <f t="shared" si="0"/>
        <v>15000</v>
      </c>
      <c r="G15" s="23">
        <v>1700</v>
      </c>
      <c r="H15" s="11">
        <f>SUM(H4:H14)</f>
        <v>7500</v>
      </c>
      <c r="I15" s="11">
        <f>SUM(I4:I14)</f>
        <v>5800</v>
      </c>
      <c r="J15" s="23">
        <f>SUM(J4:J14)</f>
        <v>1700</v>
      </c>
    </row>
  </sheetData>
  <mergeCells count="5">
    <mergeCell ref="B1:G1"/>
    <mergeCell ref="H1:J1"/>
    <mergeCell ref="B2:E2"/>
    <mergeCell ref="F2:G2"/>
    <mergeCell ref="H2:J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682684-AD3E-0743-BAFE-4DB291AF767F}">
  <dimension ref="A1:L23"/>
  <sheetViews>
    <sheetView tabSelected="1" zoomScale="125" zoomScaleNormal="206" workbookViewId="0">
      <selection activeCell="K15" sqref="K15"/>
    </sheetView>
  </sheetViews>
  <sheetFormatPr baseColWidth="10" defaultRowHeight="16" x14ac:dyDescent="0.2"/>
  <cols>
    <col min="1" max="1" width="4.33203125" customWidth="1"/>
    <col min="2" max="2" width="12.6640625" bestFit="1" customWidth="1"/>
    <col min="3" max="3" width="11.33203125" bestFit="1" customWidth="1"/>
    <col min="4" max="4" width="11.5" customWidth="1"/>
    <col min="5" max="5" width="11.33203125" bestFit="1" customWidth="1"/>
    <col min="6" max="6" width="11.5" bestFit="1" customWidth="1"/>
    <col min="7" max="7" width="11.33203125" bestFit="1" customWidth="1"/>
    <col min="8" max="8" width="2.83203125" customWidth="1"/>
    <col min="10" max="10" width="11.33203125" bestFit="1" customWidth="1"/>
    <col min="11" max="11" width="12.6640625" customWidth="1"/>
  </cols>
  <sheetData>
    <row r="1" spans="1:12" ht="17" thickBot="1" x14ac:dyDescent="0.25">
      <c r="B1" s="24" t="s">
        <v>12</v>
      </c>
      <c r="C1" s="24"/>
      <c r="D1" s="24"/>
      <c r="E1" s="24"/>
      <c r="F1" s="24"/>
      <c r="G1" s="24"/>
      <c r="I1" s="24" t="s">
        <v>13</v>
      </c>
      <c r="J1" s="24"/>
      <c r="K1" s="24"/>
    </row>
    <row r="2" spans="1:12" x14ac:dyDescent="0.2">
      <c r="A2" s="1" t="s">
        <v>9</v>
      </c>
      <c r="B2" s="28" t="s">
        <v>6</v>
      </c>
      <c r="C2" s="29"/>
      <c r="D2" s="29"/>
      <c r="E2" s="30"/>
      <c r="F2" s="28" t="s">
        <v>7</v>
      </c>
      <c r="G2" s="30"/>
      <c r="H2" s="2"/>
      <c r="I2" s="28"/>
      <c r="J2" s="29"/>
      <c r="K2" s="30"/>
    </row>
    <row r="3" spans="1:12" x14ac:dyDescent="0.2">
      <c r="A3" s="3"/>
      <c r="B3" s="3" t="s">
        <v>0</v>
      </c>
      <c r="C3" t="s">
        <v>1</v>
      </c>
      <c r="D3" t="s">
        <v>2</v>
      </c>
      <c r="E3" s="4" t="s">
        <v>3</v>
      </c>
      <c r="F3" s="3" t="s">
        <v>4</v>
      </c>
      <c r="G3" s="4" t="s">
        <v>5</v>
      </c>
      <c r="I3" s="5" t="s">
        <v>8</v>
      </c>
      <c r="J3" s="5" t="s">
        <v>33</v>
      </c>
      <c r="K3" s="4" t="s">
        <v>10</v>
      </c>
    </row>
    <row r="4" spans="1:12" ht="25" x14ac:dyDescent="0.3">
      <c r="A4" s="3">
        <v>1</v>
      </c>
      <c r="B4" s="6">
        <v>60000</v>
      </c>
      <c r="C4" s="7"/>
      <c r="D4" s="7"/>
      <c r="E4" s="8"/>
      <c r="F4" s="6">
        <v>60000</v>
      </c>
      <c r="G4" s="8"/>
      <c r="H4" s="7"/>
      <c r="I4" s="9"/>
      <c r="J4" s="9"/>
      <c r="K4" s="8"/>
      <c r="L4" s="18" t="s">
        <v>47</v>
      </c>
    </row>
    <row r="5" spans="1:12" ht="25" x14ac:dyDescent="0.3">
      <c r="A5" s="3">
        <v>2</v>
      </c>
      <c r="B5" s="6">
        <v>-16000</v>
      </c>
      <c r="C5" s="7"/>
      <c r="D5" s="7"/>
      <c r="E5" s="8">
        <v>16000</v>
      </c>
      <c r="F5" s="6"/>
      <c r="G5" s="8"/>
      <c r="H5" s="7"/>
      <c r="I5" s="9"/>
      <c r="J5" s="9"/>
      <c r="K5" s="8"/>
      <c r="L5" s="18" t="s">
        <v>46</v>
      </c>
    </row>
    <row r="6" spans="1:12" ht="25" x14ac:dyDescent="0.3">
      <c r="A6" s="3">
        <v>3</v>
      </c>
      <c r="B6" s="6">
        <v>-22000</v>
      </c>
      <c r="C6" s="7"/>
      <c r="D6" s="7"/>
      <c r="E6" s="8">
        <v>22000</v>
      </c>
      <c r="F6" s="6"/>
      <c r="G6" s="8"/>
      <c r="H6" s="7"/>
      <c r="I6" s="9"/>
      <c r="J6" s="9"/>
      <c r="K6" s="8"/>
      <c r="L6" s="18" t="s">
        <v>48</v>
      </c>
    </row>
    <row r="7" spans="1:12" ht="25" x14ac:dyDescent="0.3">
      <c r="A7" s="3">
        <v>4</v>
      </c>
      <c r="B7" s="6">
        <v>-12000</v>
      </c>
      <c r="C7" s="7"/>
      <c r="D7" s="7"/>
      <c r="E7" s="8">
        <v>12000</v>
      </c>
      <c r="F7" s="6"/>
      <c r="G7" s="8"/>
      <c r="H7" s="7"/>
      <c r="I7" s="9"/>
      <c r="J7" s="9"/>
      <c r="K7" s="8"/>
      <c r="L7" s="18" t="s">
        <v>49</v>
      </c>
    </row>
    <row r="8" spans="1:12" ht="25" x14ac:dyDescent="0.3">
      <c r="A8" s="3"/>
      <c r="B8" s="6"/>
      <c r="C8" s="7"/>
      <c r="D8" s="7"/>
      <c r="E8" s="8"/>
      <c r="F8" s="6"/>
      <c r="G8" s="8"/>
      <c r="H8" s="7"/>
      <c r="I8" s="9"/>
      <c r="J8" s="9"/>
      <c r="K8" s="8"/>
      <c r="L8" s="18"/>
    </row>
    <row r="9" spans="1:12" x14ac:dyDescent="0.2">
      <c r="A9" s="3" t="s">
        <v>27</v>
      </c>
      <c r="B9" s="6">
        <v>56000</v>
      </c>
      <c r="C9" s="7"/>
      <c r="D9" s="7"/>
      <c r="E9" s="8"/>
      <c r="F9" s="6"/>
      <c r="G9" s="8"/>
      <c r="H9" s="7"/>
      <c r="I9" s="9">
        <v>56000</v>
      </c>
      <c r="J9" s="9"/>
      <c r="K9" s="8">
        <v>56000</v>
      </c>
    </row>
    <row r="10" spans="1:12" x14ac:dyDescent="0.2">
      <c r="A10" s="3" t="s">
        <v>28</v>
      </c>
      <c r="B10" s="6"/>
      <c r="C10" s="7"/>
      <c r="D10" s="7"/>
      <c r="E10" s="8">
        <v>-40000</v>
      </c>
      <c r="F10" s="6"/>
      <c r="G10" s="8"/>
      <c r="H10" s="7"/>
      <c r="I10" s="9"/>
      <c r="J10" s="9">
        <v>40000</v>
      </c>
      <c r="K10" s="8">
        <v>-40000</v>
      </c>
    </row>
    <row r="11" spans="1:12" x14ac:dyDescent="0.2">
      <c r="A11" s="3" t="s">
        <v>29</v>
      </c>
      <c r="B11" s="6">
        <v>-4000</v>
      </c>
      <c r="C11" s="7"/>
      <c r="D11" s="7"/>
      <c r="E11" s="8"/>
      <c r="F11" s="6"/>
      <c r="G11" s="8"/>
      <c r="H11" s="7"/>
      <c r="I11" s="9"/>
      <c r="J11" s="9">
        <v>4000</v>
      </c>
      <c r="K11" s="8">
        <v>-4000</v>
      </c>
    </row>
    <row r="12" spans="1:12" x14ac:dyDescent="0.2">
      <c r="A12" s="3"/>
      <c r="B12" s="6"/>
      <c r="C12" s="7"/>
      <c r="D12" s="7"/>
      <c r="E12" s="8"/>
      <c r="F12" s="6"/>
      <c r="G12" s="8"/>
      <c r="H12" s="7"/>
      <c r="I12" s="9"/>
      <c r="J12" s="9"/>
      <c r="K12" s="8"/>
    </row>
    <row r="13" spans="1:12" x14ac:dyDescent="0.2">
      <c r="A13" s="3"/>
      <c r="B13" s="6"/>
      <c r="C13" s="7"/>
      <c r="D13" s="7"/>
      <c r="E13" s="8"/>
      <c r="F13" s="6"/>
      <c r="G13" s="8"/>
      <c r="H13" s="7"/>
      <c r="I13" s="9"/>
      <c r="J13" s="9"/>
      <c r="K13" s="8"/>
    </row>
    <row r="14" spans="1:12" ht="17" thickBot="1" x14ac:dyDescent="0.25">
      <c r="A14" s="3"/>
      <c r="B14" s="6"/>
      <c r="C14" s="7"/>
      <c r="D14" s="7"/>
      <c r="E14" s="8"/>
      <c r="F14" s="6"/>
      <c r="G14" s="8"/>
      <c r="H14" s="7"/>
      <c r="I14" s="9"/>
      <c r="J14" s="9"/>
      <c r="K14" s="4"/>
    </row>
    <row r="15" spans="1:12" ht="17" thickBot="1" x14ac:dyDescent="0.25">
      <c r="A15" s="10" t="s">
        <v>11</v>
      </c>
      <c r="B15" s="11">
        <f t="shared" ref="B15:G15" si="0">SUM(B4:B14)</f>
        <v>62000</v>
      </c>
      <c r="C15" s="11">
        <f t="shared" si="0"/>
        <v>0</v>
      </c>
      <c r="D15" s="11">
        <f t="shared" si="0"/>
        <v>0</v>
      </c>
      <c r="E15" s="11">
        <f t="shared" si="0"/>
        <v>10000</v>
      </c>
      <c r="F15" s="11">
        <f t="shared" si="0"/>
        <v>60000</v>
      </c>
      <c r="G15" s="11">
        <f t="shared" si="0"/>
        <v>0</v>
      </c>
      <c r="H15" s="12"/>
      <c r="I15" s="11">
        <f>SUM(I4:I14)</f>
        <v>56000</v>
      </c>
      <c r="J15" s="11">
        <f>SUM(J4:J14)</f>
        <v>44000</v>
      </c>
      <c r="K15" s="11">
        <f t="shared" ref="K15" si="1">SUM(K4:K14)</f>
        <v>12000</v>
      </c>
    </row>
    <row r="17" spans="1:6" x14ac:dyDescent="0.2">
      <c r="A17" s="13" t="s">
        <v>14</v>
      </c>
      <c r="B17" t="s">
        <v>15</v>
      </c>
    </row>
    <row r="18" spans="1:6" x14ac:dyDescent="0.2">
      <c r="A18" t="s">
        <v>16</v>
      </c>
      <c r="B18" t="s">
        <v>17</v>
      </c>
    </row>
    <row r="19" spans="1:6" x14ac:dyDescent="0.2">
      <c r="A19" t="s">
        <v>18</v>
      </c>
      <c r="B19" t="s">
        <v>19</v>
      </c>
      <c r="D19">
        <f>50000</f>
        <v>50000</v>
      </c>
      <c r="E19" t="s">
        <v>20</v>
      </c>
      <c r="F19" s="19" t="s">
        <v>21</v>
      </c>
    </row>
    <row r="20" spans="1:6" x14ac:dyDescent="0.2">
      <c r="B20" t="s">
        <v>22</v>
      </c>
      <c r="C20" t="s">
        <v>23</v>
      </c>
      <c r="E20" s="19" t="s">
        <v>24</v>
      </c>
    </row>
    <row r="22" spans="1:6" x14ac:dyDescent="0.2">
      <c r="A22" t="s">
        <v>25</v>
      </c>
      <c r="D22" t="s">
        <v>26</v>
      </c>
      <c r="E22" s="14">
        <v>56000</v>
      </c>
      <c r="F22" s="21" t="s">
        <v>50</v>
      </c>
    </row>
    <row r="23" spans="1:6" x14ac:dyDescent="0.2">
      <c r="D23" t="s">
        <v>51</v>
      </c>
      <c r="E23">
        <f>50*800</f>
        <v>40000</v>
      </c>
    </row>
  </sheetData>
  <mergeCells count="5">
    <mergeCell ref="B2:E2"/>
    <mergeCell ref="F2:G2"/>
    <mergeCell ref="I2:K2"/>
    <mergeCell ref="B1:G1"/>
    <mergeCell ref="I1:K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60A602-4C09-9146-8E14-6C27BC4EF905}">
  <dimension ref="A1:N27"/>
  <sheetViews>
    <sheetView zoomScale="247" zoomScaleNormal="178" workbookViewId="0">
      <selection activeCell="I18" sqref="I18"/>
    </sheetView>
  </sheetViews>
  <sheetFormatPr baseColWidth="10" defaultRowHeight="16" x14ac:dyDescent="0.2"/>
  <cols>
    <col min="1" max="1" width="4.33203125" customWidth="1"/>
    <col min="2" max="3" width="11.33203125" bestFit="1" customWidth="1"/>
    <col min="4" max="4" width="11.83203125" bestFit="1" customWidth="1"/>
    <col min="5" max="5" width="11.33203125" bestFit="1" customWidth="1"/>
    <col min="6" max="6" width="11.33203125" customWidth="1"/>
    <col min="7" max="7" width="11.5" bestFit="1" customWidth="1"/>
    <col min="8" max="8" width="11.33203125" bestFit="1" customWidth="1"/>
    <col min="9" max="9" width="2.83203125" customWidth="1"/>
    <col min="11" max="11" width="11.33203125" bestFit="1" customWidth="1"/>
    <col min="12" max="12" width="12.6640625" customWidth="1"/>
    <col min="13" max="13" width="4.5" customWidth="1"/>
  </cols>
  <sheetData>
    <row r="1" spans="1:14" ht="17" thickBot="1" x14ac:dyDescent="0.25">
      <c r="B1" s="24" t="s">
        <v>12</v>
      </c>
      <c r="C1" s="24"/>
      <c r="D1" s="24"/>
      <c r="E1" s="24"/>
      <c r="F1" s="24"/>
      <c r="G1" s="24"/>
      <c r="H1" s="24"/>
      <c r="J1" s="24" t="s">
        <v>13</v>
      </c>
      <c r="K1" s="24"/>
      <c r="L1" s="24"/>
    </row>
    <row r="2" spans="1:14" x14ac:dyDescent="0.2">
      <c r="A2" s="1" t="s">
        <v>9</v>
      </c>
      <c r="B2" s="28" t="s">
        <v>6</v>
      </c>
      <c r="C2" s="29"/>
      <c r="D2" s="29"/>
      <c r="E2" s="30"/>
      <c r="F2" s="20" t="s">
        <v>52</v>
      </c>
      <c r="G2" s="28" t="s">
        <v>7</v>
      </c>
      <c r="H2" s="30"/>
      <c r="I2" s="2"/>
      <c r="J2" s="28"/>
      <c r="K2" s="29"/>
      <c r="L2" s="30"/>
    </row>
    <row r="3" spans="1:14" x14ac:dyDescent="0.2">
      <c r="A3" s="3"/>
      <c r="B3" s="3" t="s">
        <v>0</v>
      </c>
      <c r="C3" t="s">
        <v>1</v>
      </c>
      <c r="D3" t="s">
        <v>2</v>
      </c>
      <c r="E3" s="4" t="s">
        <v>3</v>
      </c>
      <c r="G3" s="3" t="s">
        <v>4</v>
      </c>
      <c r="H3" s="4" t="s">
        <v>5</v>
      </c>
      <c r="J3" s="5" t="s">
        <v>8</v>
      </c>
      <c r="K3" s="5" t="s">
        <v>33</v>
      </c>
      <c r="L3" s="4" t="s">
        <v>10</v>
      </c>
    </row>
    <row r="4" spans="1:14" x14ac:dyDescent="0.2">
      <c r="A4" s="3">
        <v>1</v>
      </c>
      <c r="B4" s="6">
        <v>50000</v>
      </c>
      <c r="C4" s="7"/>
      <c r="D4" s="7"/>
      <c r="E4" s="8"/>
      <c r="F4" s="7"/>
      <c r="G4" s="6">
        <v>50000</v>
      </c>
      <c r="H4" s="8"/>
      <c r="I4" s="7"/>
      <c r="J4" s="9"/>
      <c r="K4" s="9"/>
      <c r="L4" s="8"/>
      <c r="M4" s="3">
        <v>1</v>
      </c>
      <c r="N4" t="s">
        <v>63</v>
      </c>
    </row>
    <row r="5" spans="1:14" x14ac:dyDescent="0.2">
      <c r="A5" s="3">
        <v>2</v>
      </c>
      <c r="B5" s="6">
        <v>-6800</v>
      </c>
      <c r="C5" s="7"/>
      <c r="D5" s="7"/>
      <c r="E5" s="8">
        <v>6800</v>
      </c>
      <c r="F5" s="7"/>
      <c r="G5" s="6"/>
      <c r="H5" s="8"/>
      <c r="I5" s="7"/>
      <c r="J5" s="9"/>
      <c r="K5" s="9"/>
      <c r="L5" s="8"/>
      <c r="M5" s="3">
        <v>2</v>
      </c>
      <c r="N5" t="s">
        <v>64</v>
      </c>
    </row>
    <row r="6" spans="1:14" x14ac:dyDescent="0.2">
      <c r="A6" s="3">
        <v>3</v>
      </c>
      <c r="B6" s="6">
        <v>-4300</v>
      </c>
      <c r="C6" s="7"/>
      <c r="D6" s="7"/>
      <c r="E6" s="8"/>
      <c r="F6" s="7"/>
      <c r="G6" s="6"/>
      <c r="H6" s="8">
        <f>L6</f>
        <v>-4300</v>
      </c>
      <c r="I6" s="7"/>
      <c r="J6" s="9"/>
      <c r="K6" s="9">
        <v>4300</v>
      </c>
      <c r="L6" s="8">
        <v>-4300</v>
      </c>
      <c r="M6" s="3">
        <v>3</v>
      </c>
      <c r="N6" t="s">
        <v>65</v>
      </c>
    </row>
    <row r="7" spans="1:14" x14ac:dyDescent="0.2">
      <c r="A7" s="3">
        <v>4</v>
      </c>
      <c r="B7" s="6">
        <v>-7200</v>
      </c>
      <c r="C7" s="7"/>
      <c r="D7" s="7"/>
      <c r="E7" s="8">
        <v>7200</v>
      </c>
      <c r="F7" s="7"/>
      <c r="G7" s="6"/>
      <c r="H7" s="8">
        <f t="shared" ref="H7:H13" si="0">L7</f>
        <v>0</v>
      </c>
      <c r="I7" s="7"/>
      <c r="J7" s="9"/>
      <c r="K7" s="9"/>
      <c r="L7" s="8"/>
      <c r="M7" s="3">
        <v>4</v>
      </c>
      <c r="N7" t="s">
        <v>66</v>
      </c>
    </row>
    <row r="8" spans="1:14" x14ac:dyDescent="0.2">
      <c r="A8" s="3">
        <v>5</v>
      </c>
      <c r="B8" s="6">
        <v>-9000</v>
      </c>
      <c r="C8" s="7">
        <v>9000</v>
      </c>
      <c r="D8" s="7"/>
      <c r="E8" s="8"/>
      <c r="F8" s="7"/>
      <c r="G8" s="6"/>
      <c r="H8" s="8">
        <f t="shared" si="0"/>
        <v>0</v>
      </c>
      <c r="I8" s="7"/>
      <c r="J8" s="9"/>
      <c r="K8" s="9"/>
      <c r="L8" s="8"/>
      <c r="M8" s="3">
        <v>5</v>
      </c>
      <c r="N8" t="s">
        <v>67</v>
      </c>
    </row>
    <row r="9" spans="1:14" x14ac:dyDescent="0.2">
      <c r="A9" s="3">
        <v>6</v>
      </c>
      <c r="B9" s="6"/>
      <c r="C9" s="7">
        <v>-1600</v>
      </c>
      <c r="D9" s="7"/>
      <c r="E9" s="8"/>
      <c r="F9" s="7"/>
      <c r="G9" s="6"/>
      <c r="H9" s="8">
        <f t="shared" si="0"/>
        <v>-1600</v>
      </c>
      <c r="I9" s="7"/>
      <c r="J9" s="9"/>
      <c r="K9" s="9">
        <v>1600</v>
      </c>
      <c r="L9" s="8">
        <v>-1600</v>
      </c>
      <c r="M9" s="3">
        <v>6</v>
      </c>
      <c r="N9" t="s">
        <v>68</v>
      </c>
    </row>
    <row r="10" spans="1:14" x14ac:dyDescent="0.2">
      <c r="A10" s="3">
        <v>7</v>
      </c>
      <c r="B10" s="6">
        <v>-23000</v>
      </c>
      <c r="C10" s="7"/>
      <c r="D10" s="7">
        <v>23000</v>
      </c>
      <c r="E10" s="8"/>
      <c r="F10" s="7"/>
      <c r="G10" s="6"/>
      <c r="H10" s="8">
        <f t="shared" si="0"/>
        <v>0</v>
      </c>
      <c r="I10" s="7"/>
      <c r="J10" s="9"/>
      <c r="K10" s="9"/>
      <c r="L10" s="8"/>
      <c r="M10" s="3">
        <v>7</v>
      </c>
      <c r="N10" t="s">
        <v>69</v>
      </c>
    </row>
    <row r="11" spans="1:14" x14ac:dyDescent="0.2">
      <c r="A11" s="3">
        <v>8</v>
      </c>
      <c r="B11" s="6"/>
      <c r="C11" s="7"/>
      <c r="D11" s="7">
        <v>-5000</v>
      </c>
      <c r="E11" s="8">
        <v>5000</v>
      </c>
      <c r="F11" s="7"/>
      <c r="G11" s="6"/>
      <c r="H11" s="8">
        <f t="shared" si="0"/>
        <v>0</v>
      </c>
      <c r="I11" s="7"/>
      <c r="J11" s="9"/>
      <c r="K11" s="9"/>
      <c r="L11" s="8"/>
      <c r="M11" s="3">
        <v>8</v>
      </c>
      <c r="N11" t="s">
        <v>70</v>
      </c>
    </row>
    <row r="12" spans="1:14" x14ac:dyDescent="0.2">
      <c r="A12" s="3">
        <v>9</v>
      </c>
      <c r="B12" s="6">
        <v>22800</v>
      </c>
      <c r="C12" s="7"/>
      <c r="D12" s="7"/>
      <c r="E12" s="8"/>
      <c r="F12" s="7"/>
      <c r="G12" s="6"/>
      <c r="H12" s="8">
        <f t="shared" si="0"/>
        <v>22800</v>
      </c>
      <c r="I12" s="7"/>
      <c r="J12" s="9">
        <v>22800</v>
      </c>
      <c r="K12" s="9"/>
      <c r="L12" s="8">
        <v>22800</v>
      </c>
      <c r="M12" s="3">
        <v>9</v>
      </c>
      <c r="N12" t="s">
        <v>71</v>
      </c>
    </row>
    <row r="13" spans="1:14" x14ac:dyDescent="0.2">
      <c r="A13" s="3">
        <v>10</v>
      </c>
      <c r="B13" s="6"/>
      <c r="C13" s="7"/>
      <c r="D13" s="7"/>
      <c r="E13" s="16">
        <v>-14250</v>
      </c>
      <c r="F13" s="17"/>
      <c r="G13" s="6"/>
      <c r="H13" s="8">
        <f t="shared" si="0"/>
        <v>-14250</v>
      </c>
      <c r="I13" s="7"/>
      <c r="J13" s="9"/>
      <c r="K13" s="9">
        <v>14250</v>
      </c>
      <c r="L13" s="8">
        <v>-14250</v>
      </c>
      <c r="M13" s="3">
        <v>10</v>
      </c>
      <c r="N13" t="s">
        <v>72</v>
      </c>
    </row>
    <row r="14" spans="1:14" ht="17" thickBot="1" x14ac:dyDescent="0.25">
      <c r="A14" s="3"/>
      <c r="B14" s="6"/>
      <c r="C14" s="7"/>
      <c r="D14" s="7"/>
      <c r="E14" s="8"/>
      <c r="F14" s="7"/>
      <c r="G14" s="6"/>
      <c r="H14" s="8"/>
      <c r="I14" s="7"/>
      <c r="J14" s="9"/>
      <c r="K14" s="9"/>
      <c r="L14" s="4"/>
    </row>
    <row r="15" spans="1:14" ht="17" thickBot="1" x14ac:dyDescent="0.25">
      <c r="A15" s="10" t="s">
        <v>11</v>
      </c>
      <c r="B15" s="11">
        <f>SUM(B4:B14)</f>
        <v>22500</v>
      </c>
      <c r="C15" s="11">
        <f>SUM(C4:C14)</f>
        <v>7400</v>
      </c>
      <c r="D15" s="11">
        <f>SUM(D4:D14)</f>
        <v>18000</v>
      </c>
      <c r="E15" s="11">
        <f>SUM(E4:E14)</f>
        <v>4750</v>
      </c>
      <c r="F15" s="11"/>
      <c r="G15" s="11">
        <f>SUM(G4:G14)</f>
        <v>50000</v>
      </c>
      <c r="H15" s="11">
        <f>SUM(H4:H14)</f>
        <v>2650</v>
      </c>
      <c r="I15" s="12"/>
      <c r="J15" s="11">
        <f>SUM(J4:J14)</f>
        <v>22800</v>
      </c>
      <c r="K15" s="11">
        <f>SUM(K4:K14)</f>
        <v>20150</v>
      </c>
      <c r="L15" s="11">
        <f>SUM(L4:L14)</f>
        <v>2650</v>
      </c>
    </row>
    <row r="17" spans="1:13" x14ac:dyDescent="0.2">
      <c r="A17" s="13"/>
    </row>
    <row r="19" spans="1:13" x14ac:dyDescent="0.2">
      <c r="C19" t="s">
        <v>35</v>
      </c>
      <c r="D19">
        <v>9000</v>
      </c>
      <c r="H19" t="s">
        <v>35</v>
      </c>
      <c r="J19">
        <v>23000</v>
      </c>
    </row>
    <row r="20" spans="1:13" x14ac:dyDescent="0.2">
      <c r="C20" t="s">
        <v>36</v>
      </c>
      <c r="D20">
        <v>1000</v>
      </c>
      <c r="H20" t="s">
        <v>36</v>
      </c>
      <c r="J20">
        <v>3000</v>
      </c>
    </row>
    <row r="21" spans="1:13" x14ac:dyDescent="0.2">
      <c r="C21" t="s">
        <v>37</v>
      </c>
      <c r="H21" t="s">
        <v>41</v>
      </c>
    </row>
    <row r="22" spans="1:13" x14ac:dyDescent="0.2">
      <c r="E22" s="14"/>
      <c r="F22" s="14"/>
    </row>
    <row r="23" spans="1:13" x14ac:dyDescent="0.2">
      <c r="C23" t="s">
        <v>38</v>
      </c>
      <c r="D23" t="s">
        <v>39</v>
      </c>
      <c r="E23" t="s">
        <v>40</v>
      </c>
      <c r="H23" t="s">
        <v>42</v>
      </c>
      <c r="J23" s="7">
        <f>(K24)+(K24*0.6)</f>
        <v>7.6</v>
      </c>
    </row>
    <row r="24" spans="1:13" x14ac:dyDescent="0.2">
      <c r="H24" t="s">
        <v>43</v>
      </c>
      <c r="K24" s="7">
        <f>19000/4000</f>
        <v>4.75</v>
      </c>
      <c r="M24" s="17">
        <f>K24*3000</f>
        <v>14250</v>
      </c>
    </row>
    <row r="26" spans="1:13" x14ac:dyDescent="0.2">
      <c r="H26" t="s">
        <v>44</v>
      </c>
    </row>
    <row r="27" spans="1:13" x14ac:dyDescent="0.2">
      <c r="H27" t="s">
        <v>45</v>
      </c>
    </row>
  </sheetData>
  <mergeCells count="5">
    <mergeCell ref="B1:H1"/>
    <mergeCell ref="J1:L1"/>
    <mergeCell ref="B2:E2"/>
    <mergeCell ref="G2:H2"/>
    <mergeCell ref="J2:L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55CC12-6F4E-7940-AF80-8136BBE05887}">
  <dimension ref="A1:Q24"/>
  <sheetViews>
    <sheetView zoomScaleNormal="296" workbookViewId="0">
      <selection activeCell="P26" sqref="P26"/>
    </sheetView>
  </sheetViews>
  <sheetFormatPr baseColWidth="10" defaultRowHeight="16" x14ac:dyDescent="0.2"/>
  <cols>
    <col min="1" max="1" width="4.33203125" customWidth="1"/>
    <col min="2" max="3" width="11.33203125" bestFit="1" customWidth="1"/>
    <col min="4" max="4" width="11.83203125" bestFit="1" customWidth="1"/>
    <col min="5" max="5" width="11.33203125" bestFit="1" customWidth="1"/>
    <col min="6" max="6" width="11.5" bestFit="1" customWidth="1"/>
    <col min="7" max="7" width="11.33203125" bestFit="1" customWidth="1"/>
    <col min="8" max="8" width="2.83203125" customWidth="1"/>
    <col min="10" max="10" width="11.33203125" bestFit="1" customWidth="1"/>
    <col min="11" max="11" width="12.6640625" customWidth="1"/>
  </cols>
  <sheetData>
    <row r="1" spans="1:17" ht="17" thickBot="1" x14ac:dyDescent="0.25">
      <c r="B1" s="24" t="s">
        <v>12</v>
      </c>
      <c r="C1" s="24"/>
      <c r="D1" s="24"/>
      <c r="E1" s="24"/>
      <c r="F1" s="24"/>
      <c r="G1" s="24"/>
      <c r="I1" s="24" t="s">
        <v>13</v>
      </c>
      <c r="J1" s="24"/>
      <c r="K1" s="24"/>
    </row>
    <row r="2" spans="1:17" x14ac:dyDescent="0.2">
      <c r="A2" s="1" t="s">
        <v>9</v>
      </c>
      <c r="B2" s="28" t="s">
        <v>6</v>
      </c>
      <c r="C2" s="29"/>
      <c r="D2" s="29"/>
      <c r="E2" s="30"/>
      <c r="F2" s="28" t="s">
        <v>7</v>
      </c>
      <c r="G2" s="30"/>
      <c r="H2" s="2"/>
      <c r="I2" s="28"/>
      <c r="J2" s="29"/>
      <c r="K2" s="30"/>
    </row>
    <row r="3" spans="1:17" x14ac:dyDescent="0.2">
      <c r="A3" s="3"/>
      <c r="B3" s="3" t="s">
        <v>0</v>
      </c>
      <c r="C3" t="s">
        <v>1</v>
      </c>
      <c r="D3" t="s">
        <v>2</v>
      </c>
      <c r="E3" s="4" t="s">
        <v>3</v>
      </c>
      <c r="F3" s="3" t="s">
        <v>4</v>
      </c>
      <c r="G3" s="4" t="s">
        <v>5</v>
      </c>
      <c r="I3" s="5" t="s">
        <v>8</v>
      </c>
      <c r="J3" s="5" t="s">
        <v>33</v>
      </c>
      <c r="K3" s="4" t="s">
        <v>10</v>
      </c>
    </row>
    <row r="4" spans="1:17" x14ac:dyDescent="0.2">
      <c r="A4" s="3">
        <v>1</v>
      </c>
      <c r="B4" s="6">
        <v>12000</v>
      </c>
      <c r="C4" s="7"/>
      <c r="D4" s="7"/>
      <c r="E4" s="8"/>
      <c r="F4" s="6">
        <v>12000</v>
      </c>
      <c r="G4" s="8"/>
      <c r="H4" s="7"/>
      <c r="I4" s="9"/>
      <c r="J4" s="9"/>
      <c r="K4" s="8">
        <f>I4+J4</f>
        <v>0</v>
      </c>
      <c r="L4" t="s">
        <v>73</v>
      </c>
    </row>
    <row r="5" spans="1:17" x14ac:dyDescent="0.2">
      <c r="A5" s="3">
        <v>2</v>
      </c>
      <c r="B5" s="6">
        <v>-4000</v>
      </c>
      <c r="C5" s="7"/>
      <c r="D5" s="7"/>
      <c r="E5" s="8"/>
      <c r="F5" s="6"/>
      <c r="G5" s="8">
        <v>-4000</v>
      </c>
      <c r="H5" s="7"/>
      <c r="I5" s="9"/>
      <c r="J5" s="9">
        <v>-4000</v>
      </c>
      <c r="K5" s="8">
        <f t="shared" ref="K5:K8" si="0">I5+J5</f>
        <v>-4000</v>
      </c>
      <c r="L5" t="s">
        <v>74</v>
      </c>
    </row>
    <row r="6" spans="1:17" x14ac:dyDescent="0.2">
      <c r="A6" s="3">
        <v>3</v>
      </c>
      <c r="B6" s="6">
        <v>-8000</v>
      </c>
      <c r="C6" s="7"/>
      <c r="D6" s="7"/>
      <c r="E6" s="8">
        <v>8000</v>
      </c>
      <c r="F6" s="6"/>
      <c r="G6" s="8"/>
      <c r="H6" s="7"/>
      <c r="I6" s="9"/>
      <c r="J6" s="9"/>
      <c r="K6" s="8">
        <f t="shared" si="0"/>
        <v>0</v>
      </c>
      <c r="L6" t="s">
        <v>75</v>
      </c>
    </row>
    <row r="7" spans="1:17" x14ac:dyDescent="0.2">
      <c r="A7" s="3">
        <v>4</v>
      </c>
      <c r="B7" s="6">
        <v>12600</v>
      </c>
      <c r="C7" s="7"/>
      <c r="D7" s="7"/>
      <c r="E7" s="8"/>
      <c r="F7" s="6"/>
      <c r="G7" s="8">
        <v>12600</v>
      </c>
      <c r="H7" s="7"/>
      <c r="I7" s="9">
        <v>12600</v>
      </c>
      <c r="J7" s="9"/>
      <c r="K7" s="8">
        <f t="shared" si="0"/>
        <v>12600</v>
      </c>
      <c r="L7" s="31" t="s">
        <v>76</v>
      </c>
      <c r="M7" s="32"/>
      <c r="N7" s="32"/>
      <c r="O7" s="32"/>
      <c r="P7" s="32"/>
      <c r="Q7" s="32"/>
    </row>
    <row r="8" spans="1:17" x14ac:dyDescent="0.2">
      <c r="A8" s="3"/>
      <c r="B8" s="6"/>
      <c r="C8" s="7"/>
      <c r="D8" s="7"/>
      <c r="E8" s="8">
        <v>-5600</v>
      </c>
      <c r="F8" s="6"/>
      <c r="G8" s="8">
        <v>-5600</v>
      </c>
      <c r="H8" s="7"/>
      <c r="I8" s="9"/>
      <c r="J8" s="9">
        <v>-5600</v>
      </c>
      <c r="K8" s="8">
        <f t="shared" si="0"/>
        <v>-5600</v>
      </c>
      <c r="L8" s="31"/>
      <c r="M8" s="32"/>
      <c r="N8" s="32"/>
      <c r="O8" s="32"/>
      <c r="P8" s="32"/>
      <c r="Q8" s="32"/>
    </row>
    <row r="9" spans="1:17" ht="17" thickBot="1" x14ac:dyDescent="0.25">
      <c r="A9" s="3"/>
      <c r="B9" s="6"/>
      <c r="C9" s="7"/>
      <c r="D9" s="7"/>
      <c r="E9" s="8"/>
      <c r="F9" s="6"/>
      <c r="G9" s="8"/>
      <c r="H9" s="7"/>
      <c r="I9" s="9"/>
      <c r="J9" s="9"/>
      <c r="K9" s="4"/>
    </row>
    <row r="10" spans="1:17" ht="17" thickBot="1" x14ac:dyDescent="0.25">
      <c r="A10" s="10" t="s">
        <v>11</v>
      </c>
      <c r="B10" s="11">
        <f t="shared" ref="B10:G10" si="1">SUM(B4:B9)</f>
        <v>12600</v>
      </c>
      <c r="C10" s="11">
        <f t="shared" si="1"/>
        <v>0</v>
      </c>
      <c r="D10" s="11">
        <f t="shared" si="1"/>
        <v>0</v>
      </c>
      <c r="E10" s="11">
        <f t="shared" si="1"/>
        <v>2400</v>
      </c>
      <c r="F10" s="11">
        <f t="shared" si="1"/>
        <v>12000</v>
      </c>
      <c r="G10" s="11">
        <f t="shared" si="1"/>
        <v>3000</v>
      </c>
      <c r="H10" s="12"/>
      <c r="I10" s="11">
        <f>SUM(I4:I9)</f>
        <v>12600</v>
      </c>
      <c r="J10" s="11">
        <f>SUM(J4:J9)</f>
        <v>-9600</v>
      </c>
      <c r="K10" s="15">
        <f>SUM(K4:K9)</f>
        <v>3000</v>
      </c>
      <c r="L10" t="s">
        <v>32</v>
      </c>
    </row>
    <row r="12" spans="1:17" x14ac:dyDescent="0.2">
      <c r="A12" s="13"/>
      <c r="B12" t="s">
        <v>30</v>
      </c>
      <c r="C12" t="s">
        <v>31</v>
      </c>
    </row>
    <row r="13" spans="1:17" x14ac:dyDescent="0.2">
      <c r="B13">
        <v>18</v>
      </c>
      <c r="C13">
        <v>700</v>
      </c>
      <c r="D13">
        <f>C13*B13</f>
        <v>12600</v>
      </c>
    </row>
    <row r="15" spans="1:17" ht="17" thickBot="1" x14ac:dyDescent="0.25">
      <c r="B15" s="24" t="s">
        <v>12</v>
      </c>
      <c r="C15" s="24"/>
      <c r="D15" s="24"/>
      <c r="E15" s="24"/>
      <c r="F15" s="24"/>
      <c r="G15" s="24"/>
      <c r="I15" s="24" t="s">
        <v>13</v>
      </c>
      <c r="J15" s="24"/>
      <c r="K15" s="24"/>
    </row>
    <row r="16" spans="1:17" x14ac:dyDescent="0.2">
      <c r="A16" s="1" t="s">
        <v>9</v>
      </c>
      <c r="B16" s="28" t="s">
        <v>6</v>
      </c>
      <c r="C16" s="29"/>
      <c r="D16" s="29"/>
      <c r="E16" s="30"/>
      <c r="F16" s="28" t="s">
        <v>7</v>
      </c>
      <c r="G16" s="30"/>
      <c r="H16" s="2"/>
      <c r="I16" s="28"/>
      <c r="J16" s="29"/>
      <c r="K16" s="30"/>
    </row>
    <row r="17" spans="1:17" x14ac:dyDescent="0.2">
      <c r="A17" s="3"/>
      <c r="B17" s="3" t="s">
        <v>0</v>
      </c>
      <c r="C17" t="s">
        <v>1</v>
      </c>
      <c r="D17" t="s">
        <v>2</v>
      </c>
      <c r="E17" s="4" t="s">
        <v>3</v>
      </c>
      <c r="F17" s="3" t="s">
        <v>4</v>
      </c>
      <c r="G17" s="4" t="s">
        <v>5</v>
      </c>
      <c r="I17" s="5" t="s">
        <v>8</v>
      </c>
      <c r="J17" s="5" t="s">
        <v>33</v>
      </c>
      <c r="K17" s="4" t="s">
        <v>10</v>
      </c>
    </row>
    <row r="18" spans="1:17" x14ac:dyDescent="0.2">
      <c r="A18" s="3">
        <v>1</v>
      </c>
      <c r="B18" s="6">
        <v>12000</v>
      </c>
      <c r="C18" s="7"/>
      <c r="D18" s="7"/>
      <c r="E18" s="8"/>
      <c r="F18" s="6">
        <v>12000</v>
      </c>
      <c r="G18" s="8"/>
      <c r="H18" s="7"/>
      <c r="I18" s="9"/>
      <c r="J18" s="9"/>
      <c r="K18" s="8">
        <f>I18+J18</f>
        <v>0</v>
      </c>
      <c r="L18" t="s">
        <v>73</v>
      </c>
    </row>
    <row r="19" spans="1:17" x14ac:dyDescent="0.2">
      <c r="A19" s="3">
        <v>2</v>
      </c>
      <c r="B19" s="6">
        <v>-4000</v>
      </c>
      <c r="C19" s="7"/>
      <c r="D19" s="7"/>
      <c r="E19" s="8">
        <v>4000</v>
      </c>
      <c r="F19" s="6"/>
      <c r="G19" s="8"/>
      <c r="H19" s="7"/>
      <c r="I19" s="9"/>
      <c r="J19" s="9"/>
      <c r="K19" s="8">
        <f t="shared" ref="K19:K22" si="2">I19+J19</f>
        <v>0</v>
      </c>
      <c r="L19" t="s">
        <v>74</v>
      </c>
    </row>
    <row r="20" spans="1:17" x14ac:dyDescent="0.2">
      <c r="A20" s="3">
        <v>3</v>
      </c>
      <c r="B20" s="6">
        <v>-8000</v>
      </c>
      <c r="C20" s="7"/>
      <c r="D20" s="7"/>
      <c r="E20" s="8">
        <v>8000</v>
      </c>
      <c r="F20" s="6"/>
      <c r="G20" s="8"/>
      <c r="H20" s="7"/>
      <c r="I20" s="9"/>
      <c r="J20" s="9"/>
      <c r="K20" s="8">
        <f t="shared" si="2"/>
        <v>0</v>
      </c>
      <c r="L20" t="s">
        <v>75</v>
      </c>
    </row>
    <row r="21" spans="1:17" x14ac:dyDescent="0.2">
      <c r="A21" s="3">
        <v>4</v>
      </c>
      <c r="B21" s="6">
        <v>12600</v>
      </c>
      <c r="C21" s="7"/>
      <c r="D21" s="7"/>
      <c r="E21" s="8"/>
      <c r="F21" s="6"/>
      <c r="G21" s="8">
        <v>12600</v>
      </c>
      <c r="H21" s="7"/>
      <c r="I21" s="9">
        <v>12600</v>
      </c>
      <c r="J21" s="9"/>
      <c r="K21" s="8">
        <f t="shared" si="2"/>
        <v>12600</v>
      </c>
      <c r="L21" s="31" t="s">
        <v>76</v>
      </c>
      <c r="M21" s="32"/>
      <c r="N21" s="32"/>
      <c r="O21" s="32"/>
      <c r="P21" s="32"/>
      <c r="Q21" s="32"/>
    </row>
    <row r="22" spans="1:17" x14ac:dyDescent="0.2">
      <c r="A22" s="3"/>
      <c r="B22" s="6"/>
      <c r="C22" s="7"/>
      <c r="D22" s="7"/>
      <c r="E22" s="8">
        <f>-70%*(E20+E19)</f>
        <v>-8400</v>
      </c>
      <c r="F22" s="6"/>
      <c r="G22" s="8">
        <v>-8400</v>
      </c>
      <c r="H22" s="7"/>
      <c r="I22" s="9"/>
      <c r="J22" s="9">
        <v>-8400</v>
      </c>
      <c r="K22" s="8">
        <f t="shared" si="2"/>
        <v>-8400</v>
      </c>
      <c r="L22" s="31"/>
      <c r="M22" s="32"/>
      <c r="N22" s="32"/>
      <c r="O22" s="32"/>
      <c r="P22" s="32"/>
      <c r="Q22" s="32"/>
    </row>
    <row r="23" spans="1:17" ht="17" thickBot="1" x14ac:dyDescent="0.25">
      <c r="A23" s="3"/>
      <c r="B23" s="6"/>
      <c r="C23" s="7"/>
      <c r="D23" s="7"/>
      <c r="E23" s="8"/>
      <c r="F23" s="6"/>
      <c r="G23" s="8"/>
      <c r="H23" s="7"/>
      <c r="I23" s="9"/>
      <c r="J23" s="9"/>
      <c r="K23" s="4"/>
    </row>
    <row r="24" spans="1:17" ht="17" thickBot="1" x14ac:dyDescent="0.25">
      <c r="A24" s="10" t="s">
        <v>11</v>
      </c>
      <c r="B24" s="11">
        <f t="shared" ref="B24:G24" si="3">SUM(B18:B23)</f>
        <v>12600</v>
      </c>
      <c r="C24" s="11">
        <f t="shared" si="3"/>
        <v>0</v>
      </c>
      <c r="D24" s="11">
        <f t="shared" si="3"/>
        <v>0</v>
      </c>
      <c r="E24" s="11">
        <f t="shared" si="3"/>
        <v>3600</v>
      </c>
      <c r="F24" s="11">
        <f t="shared" si="3"/>
        <v>12000</v>
      </c>
      <c r="G24" s="11">
        <f t="shared" si="3"/>
        <v>4200</v>
      </c>
      <c r="H24" s="12"/>
      <c r="I24" s="11">
        <f>SUM(I18:I23)</f>
        <v>12600</v>
      </c>
      <c r="J24" s="11">
        <f>SUM(J18:J23)</f>
        <v>-8400</v>
      </c>
      <c r="K24" s="15">
        <f>SUM(K18:K23)</f>
        <v>4200</v>
      </c>
      <c r="L24" t="s">
        <v>34</v>
      </c>
    </row>
  </sheetData>
  <mergeCells count="12">
    <mergeCell ref="B1:G1"/>
    <mergeCell ref="I1:K1"/>
    <mergeCell ref="B2:E2"/>
    <mergeCell ref="F2:G2"/>
    <mergeCell ref="I2:K2"/>
    <mergeCell ref="L7:Q8"/>
    <mergeCell ref="L21:Q22"/>
    <mergeCell ref="B16:E16"/>
    <mergeCell ref="F16:G16"/>
    <mergeCell ref="I16:K16"/>
    <mergeCell ref="B15:G15"/>
    <mergeCell ref="I15:K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PATILLO</vt:lpstr>
      <vt:lpstr>DP 1</vt:lpstr>
      <vt:lpstr>DP 2</vt:lpstr>
      <vt:lpstr>Marion company scenarios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Palozzi Gabriele (esterno)</cp:lastModifiedBy>
  <dcterms:created xsi:type="dcterms:W3CDTF">2021-02-24T12:43:18Z</dcterms:created>
  <dcterms:modified xsi:type="dcterms:W3CDTF">2026-04-17T08:37:28Z</dcterms:modified>
</cp:coreProperties>
</file>