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760" windowHeight="6915" activeTab="5"/>
  </bookViews>
  <sheets>
    <sheet name="Pricing Bonds on yiel curve" sheetId="1" r:id="rId1"/>
    <sheet name="Gordon Model (DDM)" sheetId="3" r:id="rId2"/>
    <sheet name="Tact Asset Alloc" sheetId="4" r:id="rId3"/>
    <sheet name="Time series" sheetId="5" r:id="rId4"/>
    <sheet name="Graphs" sheetId="6" r:id="rId5"/>
    <sheet name="Ottimizzazione a la Markowitz" sheetId="8" r:id="rId6"/>
    <sheet name="Port Mark" sheetId="9" r:id="rId7"/>
    <sheet name="Front Effic" sheetId="10" r:id="rId8"/>
    <sheet name="Area Graph" sheetId="11" r:id="rId9"/>
  </sheets>
  <definedNames>
    <definedName name="solver_adj" localSheetId="5" hidden="1">'Ottimizzazione a la Markowitz'!$D$2:$D$10</definedName>
    <definedName name="solver_cvg" localSheetId="5" hidden="1">0.0001</definedName>
    <definedName name="solver_drv" localSheetId="5" hidden="1">2</definedName>
    <definedName name="solver_eng" localSheetId="5" hidden="1">1</definedName>
    <definedName name="solver_est" localSheetId="5" hidden="1">1</definedName>
    <definedName name="solver_itr" localSheetId="5" hidden="1">2147483647</definedName>
    <definedName name="solver_lhs1" localSheetId="5" hidden="1">'Ottimizzazione a la Markowitz'!$B$11</definedName>
    <definedName name="solver_lhs2" localSheetId="5" hidden="1">'Ottimizzazione a la Markowitz'!$D$11</definedName>
    <definedName name="solver_lhs3" localSheetId="5" hidden="1">'Ottimizzazione a la Markowitz'!$D$2:$D$10</definedName>
    <definedName name="solver_mip" localSheetId="5" hidden="1">2147483647</definedName>
    <definedName name="solver_mni" localSheetId="5" hidden="1">30</definedName>
    <definedName name="solver_mrt" localSheetId="5" hidden="1">0.075</definedName>
    <definedName name="solver_msl" localSheetId="5" hidden="1">2</definedName>
    <definedName name="solver_neg" localSheetId="5" hidden="1">1</definedName>
    <definedName name="solver_nod" localSheetId="5" hidden="1">2147483647</definedName>
    <definedName name="solver_num" localSheetId="5" hidden="1">3</definedName>
    <definedName name="solver_nwt" localSheetId="5" hidden="1">1</definedName>
    <definedName name="solver_opt" localSheetId="5" hidden="1">'Ottimizzazione a la Markowitz'!$C$11</definedName>
    <definedName name="solver_pre" localSheetId="5" hidden="1">0.000001</definedName>
    <definedName name="solver_rbv" localSheetId="5" hidden="1">2</definedName>
    <definedName name="solver_rel1" localSheetId="5" hidden="1">2</definedName>
    <definedName name="solver_rel2" localSheetId="5" hidden="1">2</definedName>
    <definedName name="solver_rel3" localSheetId="5" hidden="1">3</definedName>
    <definedName name="solver_rhs1" localSheetId="5" hidden="1">'Ottimizzazione a la Markowitz'!$A$13</definedName>
    <definedName name="solver_rhs2" localSheetId="5" hidden="1">1</definedName>
    <definedName name="solver_rhs3" localSheetId="5" hidden="1">0</definedName>
    <definedName name="solver_rlx" localSheetId="5" hidden="1">2</definedName>
    <definedName name="solver_rsd" localSheetId="5" hidden="1">0</definedName>
    <definedName name="solver_scl" localSheetId="5" hidden="1">2</definedName>
    <definedName name="solver_sho" localSheetId="5" hidden="1">2</definedName>
    <definedName name="solver_ssz" localSheetId="5" hidden="1">100</definedName>
    <definedName name="solver_tim" localSheetId="5" hidden="1">2147483647</definedName>
    <definedName name="solver_tol" localSheetId="5" hidden="1">0.01</definedName>
    <definedName name="solver_typ" localSheetId="5" hidden="1">2</definedName>
    <definedName name="solver_val" localSheetId="5" hidden="1">0</definedName>
    <definedName name="solver_ver" localSheetId="5" hidden="1">3</definedName>
    <definedName name="TRNR_80f6a3f115524cab9e72dfb2586042d6_229_3" hidden="1">#REF!</definedName>
    <definedName name="TRNR_97b30b8ed35044029d1545e7249cbdab_262_1" hidden="1">#REF!</definedName>
    <definedName name="TRNR_a0069025697b4310858a71ff94c7f115_262_1" hidden="1">#REF!</definedName>
    <definedName name="TRNR_a2af5ceeecaf4edaa538769888617a66_262_1" hidden="1">#REF!</definedName>
    <definedName name="TRNR_b7ad71f2ada545ad98f735d2bc9f0c11_522_1" hidden="1">#REF!</definedName>
    <definedName name="TRNR_b99745a4602a47209493bac1aeeee3f8_522_2" hidden="1">#REF!</definedName>
    <definedName name="TRNR_ecd9ca3aae99476c8da8e24665b575f5_522_1" hidden="1">#REF!</definedName>
  </definedNames>
  <calcPr calcId="144525"/>
</workbook>
</file>

<file path=xl/calcChain.xml><?xml version="1.0" encoding="utf-8"?>
<calcChain xmlns="http://schemas.openxmlformats.org/spreadsheetml/2006/main">
  <c r="B11" i="8" l="1"/>
  <c r="D11" i="8"/>
  <c r="R7" i="8" l="1"/>
  <c r="R3" i="8"/>
  <c r="R10" i="8"/>
  <c r="R9" i="8"/>
  <c r="R8" i="8"/>
  <c r="R6" i="8"/>
  <c r="R5" i="8"/>
  <c r="R4" i="8"/>
  <c r="R2" i="8"/>
  <c r="C11" i="8" l="1" a="1"/>
  <c r="C11" i="8" s="1"/>
  <c r="K28" i="5" a="1"/>
  <c r="K28" i="5" s="1"/>
  <c r="L4" i="5"/>
  <c r="J28" i="5" l="1"/>
  <c r="K26" i="5"/>
  <c r="J26" i="5"/>
  <c r="B26" i="5"/>
  <c r="A2" i="8" l="1" a="1"/>
  <c r="A3" i="8" s="1"/>
  <c r="A8" i="8" l="1"/>
  <c r="A4" i="8"/>
  <c r="A10" i="8"/>
  <c r="A6" i="8"/>
  <c r="A2" i="8"/>
  <c r="A9" i="8"/>
  <c r="A5" i="8"/>
  <c r="A7" i="8"/>
  <c r="J55" i="5"/>
  <c r="I55" i="5"/>
  <c r="H55" i="5"/>
  <c r="G55" i="5"/>
  <c r="F55" i="5"/>
  <c r="E55" i="5"/>
  <c r="D55" i="5"/>
  <c r="C55" i="5"/>
  <c r="B55" i="5"/>
  <c r="C26" i="5"/>
  <c r="D26" i="5"/>
  <c r="E26" i="5"/>
  <c r="F26" i="5"/>
  <c r="G26" i="5"/>
  <c r="H26" i="5"/>
  <c r="I26" i="5"/>
  <c r="I28" i="5"/>
  <c r="H28" i="5"/>
  <c r="G28" i="5"/>
  <c r="F28" i="5"/>
  <c r="E28" i="5"/>
  <c r="D28" i="5"/>
  <c r="C28" i="5"/>
  <c r="B28" i="5"/>
  <c r="F11" i="4" l="1"/>
  <c r="E11" i="4"/>
  <c r="D11" i="4"/>
  <c r="F10" i="4"/>
  <c r="F9" i="4"/>
  <c r="F8" i="4"/>
  <c r="F7" i="4"/>
  <c r="F6" i="4"/>
  <c r="F5" i="4"/>
  <c r="F4" i="4"/>
  <c r="F3" i="4"/>
  <c r="F2" i="4"/>
  <c r="B7" i="3"/>
  <c r="D7" i="1"/>
  <c r="D6" i="1"/>
  <c r="D5" i="1"/>
  <c r="D4" i="1"/>
  <c r="D8" i="1"/>
</calcChain>
</file>

<file path=xl/sharedStrings.xml><?xml version="1.0" encoding="utf-8"?>
<sst xmlns="http://schemas.openxmlformats.org/spreadsheetml/2006/main" count="101" uniqueCount="46">
  <si>
    <t>Time</t>
  </si>
  <si>
    <t>Present value</t>
  </si>
  <si>
    <t>Cash flows</t>
  </si>
  <si>
    <t>Price</t>
  </si>
  <si>
    <t>Yield/Return</t>
  </si>
  <si>
    <t>Dividend 1</t>
  </si>
  <si>
    <t>Growth Rate (g)</t>
  </si>
  <si>
    <t>Fair Return</t>
  </si>
  <si>
    <t>Fair Price (P)</t>
  </si>
  <si>
    <t>ASSET CLASSES</t>
  </si>
  <si>
    <t xml:space="preserve">E(r) </t>
  </si>
  <si>
    <t>s</t>
  </si>
  <si>
    <t>Strategic Weight</t>
  </si>
  <si>
    <t>Tactical Weights</t>
  </si>
  <si>
    <t>Delta</t>
  </si>
  <si>
    <t>JPM Euro 3 months</t>
  </si>
  <si>
    <t>JPM EMU All Mat</t>
  </si>
  <si>
    <t>JPM Global</t>
  </si>
  <si>
    <t>ML Global HY</t>
  </si>
  <si>
    <t>JPM EMBI + Composite</t>
  </si>
  <si>
    <t>MSCI Europe</t>
  </si>
  <si>
    <t>MSCI North America</t>
  </si>
  <si>
    <t>MSCI Pacific</t>
  </si>
  <si>
    <t>MSCI Emerging Markets</t>
  </si>
  <si>
    <t>Mon Mkt euro</t>
  </si>
  <si>
    <t>Bond Euro</t>
  </si>
  <si>
    <t>Global Bond DM</t>
  </si>
  <si>
    <t>Bond High Yield</t>
  </si>
  <si>
    <t>Bond Emerg. Markets</t>
  </si>
  <si>
    <t>Equ Europe</t>
  </si>
  <si>
    <t>Equ North America</t>
  </si>
  <si>
    <t>Equ  Pacific</t>
  </si>
  <si>
    <t>Equ Emerg. Markets</t>
  </si>
  <si>
    <t>PORTFOLIO</t>
  </si>
  <si>
    <t>Years/Markets</t>
  </si>
  <si>
    <t>Weights</t>
  </si>
  <si>
    <t>Money Market EMU</t>
  </si>
  <si>
    <t>Bond Market EMU</t>
  </si>
  <si>
    <t>Global Bond  Dev. Mkts</t>
  </si>
  <si>
    <t>Average Annual Return</t>
  </si>
  <si>
    <t>Standard Dev</t>
  </si>
  <si>
    <t>Correlations</t>
  </si>
  <si>
    <t>Asset Class</t>
  </si>
  <si>
    <t>Targeted Return</t>
  </si>
  <si>
    <t xml:space="preserve">E(R) </t>
  </si>
  <si>
    <t>Corr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</si>
</sst>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0.0%"/>
    <numFmt numFmtId="165" formatCode="#,##0.00_ ;\-#,##0.00\ "/>
    <numFmt numFmtId="166" formatCode="0.000%"/>
    <numFmt numFmtId="167" formatCode="0.0000000%"/>
    <numFmt numFmtId="168" formatCode="_-[$€]\ * #,##0.00_-;\-[$€]\ * #,##0.00_-;_-[$€]\ * &quot;-&quot;??_-;_-@_-"/>
  </numFmts>
  <fonts count="3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ymbol"/>
      <family val="1"/>
      <charset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0"/>
      <name val="Arial"/>
      <family val="2"/>
    </font>
    <font>
      <b/>
      <i/>
      <sz val="11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0"/>
      <name val="MS Sans Serif"/>
      <family val="2"/>
    </font>
    <font>
      <sz val="11"/>
      <name val="Frutiger 45 Light"/>
    </font>
    <font>
      <b/>
      <sz val="14"/>
      <color theme="0"/>
      <name val="Arial"/>
      <family val="2"/>
    </font>
    <font>
      <sz val="14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i/>
      <sz val="10"/>
      <color rgb="FF00B050"/>
      <name val="Arial"/>
      <family val="2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44" fontId="2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/>
    </xf>
    <xf numFmtId="0" fontId="0" fillId="2" borderId="0" xfId="0" applyFill="1" applyBorder="1"/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3" borderId="6" xfId="0" applyFont="1" applyFill="1" applyBorder="1" applyAlignment="1">
      <alignment horizontal="right"/>
    </xf>
    <xf numFmtId="165" fontId="3" fillId="3" borderId="7" xfId="0" applyNumberFormat="1" applyFont="1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10" fontId="6" fillId="2" borderId="0" xfId="1" applyNumberFormat="1" applyFont="1" applyFill="1"/>
    <xf numFmtId="10" fontId="0" fillId="2" borderId="0" xfId="0" applyNumberFormat="1" applyFill="1"/>
    <xf numFmtId="166" fontId="5" fillId="2" borderId="0" xfId="1" applyNumberFormat="1" applyFont="1" applyFill="1"/>
    <xf numFmtId="44" fontId="8" fillId="2" borderId="5" xfId="2" applyFon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0" fontId="5" fillId="4" borderId="6" xfId="0" applyFont="1" applyFill="1" applyBorder="1"/>
    <xf numFmtId="44" fontId="8" fillId="4" borderId="7" xfId="2" applyFont="1" applyFill="1" applyBorder="1"/>
    <xf numFmtId="0" fontId="3" fillId="5" borderId="8" xfId="3" applyFont="1" applyFill="1" applyBorder="1"/>
    <xf numFmtId="0" fontId="3" fillId="4" borderId="8" xfId="3" applyFont="1" applyFill="1" applyBorder="1" applyAlignment="1">
      <alignment horizontal="center"/>
    </xf>
    <xf numFmtId="0" fontId="9" fillId="4" borderId="8" xfId="3" applyFont="1" applyFill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5" fillId="0" borderId="0" xfId="3"/>
    <xf numFmtId="10" fontId="10" fillId="7" borderId="8" xfId="3" applyNumberFormat="1" applyFont="1" applyFill="1" applyBorder="1" applyAlignment="1">
      <alignment horizontal="center"/>
    </xf>
    <xf numFmtId="10" fontId="5" fillId="4" borderId="8" xfId="3" applyNumberFormat="1" applyFill="1" applyBorder="1" applyAlignment="1">
      <alignment horizontal="center"/>
    </xf>
    <xf numFmtId="10" fontId="0" fillId="0" borderId="8" xfId="5" applyNumberFormat="1" applyFont="1" applyBorder="1" applyAlignment="1">
      <alignment horizontal="center"/>
    </xf>
    <xf numFmtId="0" fontId="3" fillId="6" borderId="8" xfId="3" applyFont="1" applyFill="1" applyBorder="1"/>
    <xf numFmtId="10" fontId="3" fillId="6" borderId="8" xfId="5" applyNumberFormat="1" applyFont="1" applyFill="1" applyBorder="1" applyAlignment="1">
      <alignment horizontal="center"/>
    </xf>
    <xf numFmtId="10" fontId="3" fillId="6" borderId="8" xfId="3" applyNumberFormat="1" applyFont="1" applyFill="1" applyBorder="1" applyAlignment="1">
      <alignment horizontal="center"/>
    </xf>
    <xf numFmtId="0" fontId="5" fillId="2" borderId="0" xfId="3" applyFill="1"/>
    <xf numFmtId="0" fontId="3" fillId="2" borderId="0" xfId="3" applyFont="1" applyFill="1" applyBorder="1" applyAlignment="1">
      <alignment horizontal="center" vertical="center" wrapText="1"/>
    </xf>
    <xf numFmtId="0" fontId="11" fillId="2" borderId="0" xfId="3" applyFont="1" applyFill="1" applyBorder="1" applyAlignment="1">
      <alignment horizontal="center" vertical="center" wrapText="1"/>
    </xf>
    <xf numFmtId="9" fontId="0" fillId="2" borderId="0" xfId="5" applyFont="1" applyFill="1"/>
    <xf numFmtId="2" fontId="12" fillId="9" borderId="8" xfId="7" applyNumberFormat="1" applyFont="1" applyFill="1" applyBorder="1" applyAlignment="1">
      <alignment horizontal="center" vertical="center" wrapText="1"/>
    </xf>
    <xf numFmtId="0" fontId="12" fillId="9" borderId="8" xfId="6" applyFont="1" applyFill="1" applyBorder="1" applyAlignment="1">
      <alignment horizontal="center"/>
    </xf>
    <xf numFmtId="10" fontId="13" fillId="9" borderId="8" xfId="7" applyNumberFormat="1" applyFont="1" applyFill="1" applyBorder="1" applyAlignment="1">
      <alignment horizontal="center"/>
    </xf>
    <xf numFmtId="0" fontId="7" fillId="0" borderId="0" xfId="6"/>
    <xf numFmtId="2" fontId="11" fillId="9" borderId="8" xfId="7" applyNumberFormat="1" applyFont="1" applyFill="1" applyBorder="1" applyAlignment="1">
      <alignment horizontal="center" vertical="center" wrapText="1"/>
    </xf>
    <xf numFmtId="2" fontId="11" fillId="10" borderId="8" xfId="7" applyNumberFormat="1" applyFont="1" applyFill="1" applyBorder="1" applyAlignment="1">
      <alignment horizontal="center" vertical="center" wrapText="1"/>
    </xf>
    <xf numFmtId="2" fontId="14" fillId="13" borderId="8" xfId="7" applyNumberFormat="1" applyFont="1" applyFill="1" applyBorder="1" applyAlignment="1">
      <alignment horizontal="center" vertical="center" wrapText="1"/>
    </xf>
    <xf numFmtId="2" fontId="15" fillId="2" borderId="8" xfId="7" applyNumberFormat="1" applyFont="1" applyFill="1" applyBorder="1" applyAlignment="1">
      <alignment horizontal="center" vertical="center" wrapText="1"/>
    </xf>
    <xf numFmtId="2" fontId="16" fillId="0" borderId="8" xfId="0" applyNumberFormat="1" applyFont="1" applyFill="1" applyBorder="1" applyAlignment="1">
      <alignment horizontal="center" vertical="center"/>
    </xf>
    <xf numFmtId="2" fontId="16" fillId="11" borderId="8" xfId="0" applyNumberFormat="1" applyFont="1" applyFill="1" applyBorder="1" applyAlignment="1">
      <alignment horizontal="center" vertical="center"/>
    </xf>
    <xf numFmtId="2" fontId="16" fillId="6" borderId="8" xfId="0" applyNumberFormat="1" applyFont="1" applyFill="1" applyBorder="1" applyAlignment="1">
      <alignment horizontal="center" vertical="center"/>
    </xf>
    <xf numFmtId="2" fontId="16" fillId="10" borderId="8" xfId="0" applyNumberFormat="1" applyFont="1" applyFill="1" applyBorder="1" applyAlignment="1">
      <alignment horizontal="center" vertical="center"/>
    </xf>
    <xf numFmtId="2" fontId="16" fillId="12" borderId="8" xfId="0" applyNumberFormat="1" applyFont="1" applyFill="1" applyBorder="1" applyAlignment="1">
      <alignment horizontal="center" vertical="center"/>
    </xf>
    <xf numFmtId="2" fontId="16" fillId="8" borderId="8" xfId="0" applyNumberFormat="1" applyFont="1" applyFill="1" applyBorder="1" applyAlignment="1">
      <alignment horizontal="center" vertical="center"/>
    </xf>
    <xf numFmtId="1" fontId="17" fillId="0" borderId="8" xfId="0" applyNumberFormat="1" applyFont="1" applyFill="1" applyBorder="1" applyAlignment="1">
      <alignment horizontal="center" vertical="center"/>
    </xf>
    <xf numFmtId="10" fontId="0" fillId="0" borderId="0" xfId="0" applyNumberFormat="1"/>
    <xf numFmtId="0" fontId="3" fillId="0" borderId="8" xfId="8" applyFont="1" applyBorder="1"/>
    <xf numFmtId="0" fontId="9" fillId="4" borderId="8" xfId="8" applyFont="1" applyFill="1" applyBorder="1" applyAlignment="1">
      <alignment horizontal="center"/>
    </xf>
    <xf numFmtId="0" fontId="2" fillId="0" borderId="0" xfId="8"/>
    <xf numFmtId="0" fontId="18" fillId="4" borderId="8" xfId="8" applyFont="1" applyFill="1" applyBorder="1" applyAlignment="1">
      <alignment horizontal="center"/>
    </xf>
    <xf numFmtId="0" fontId="19" fillId="4" borderId="8" xfId="8" applyFont="1" applyFill="1" applyBorder="1" applyAlignment="1">
      <alignment horizontal="center"/>
    </xf>
    <xf numFmtId="10" fontId="0" fillId="0" borderId="8" xfId="9" applyNumberFormat="1" applyFont="1" applyBorder="1"/>
    <xf numFmtId="0" fontId="2" fillId="4" borderId="8" xfId="8" applyFill="1" applyBorder="1" applyAlignment="1"/>
    <xf numFmtId="167" fontId="2" fillId="0" borderId="0" xfId="8" applyNumberFormat="1"/>
    <xf numFmtId="10" fontId="2" fillId="6" borderId="8" xfId="8" applyNumberFormat="1" applyFill="1" applyBorder="1" applyAlignment="1">
      <alignment horizontal="center"/>
    </xf>
    <xf numFmtId="10" fontId="18" fillId="8" borderId="1" xfId="8" applyNumberFormat="1" applyFont="1" applyFill="1" applyBorder="1" applyAlignment="1">
      <alignment horizontal="center"/>
    </xf>
    <xf numFmtId="10" fontId="18" fillId="8" borderId="5" xfId="8" applyNumberFormat="1" applyFont="1" applyFill="1" applyBorder="1" applyAlignment="1">
      <alignment horizontal="center"/>
    </xf>
    <xf numFmtId="0" fontId="9" fillId="16" borderId="8" xfId="8" applyFont="1" applyFill="1" applyBorder="1" applyAlignment="1">
      <alignment horizontal="center"/>
    </xf>
    <xf numFmtId="0" fontId="3" fillId="16" borderId="8" xfId="8" applyFont="1" applyFill="1" applyBorder="1" applyAlignment="1">
      <alignment horizontal="center"/>
    </xf>
    <xf numFmtId="0" fontId="20" fillId="4" borderId="8" xfId="8" applyFont="1" applyFill="1" applyBorder="1" applyAlignment="1">
      <alignment horizontal="center"/>
    </xf>
    <xf numFmtId="10" fontId="18" fillId="8" borderId="8" xfId="8" applyNumberFormat="1" applyFont="1" applyFill="1" applyBorder="1" applyAlignment="1">
      <alignment horizontal="center"/>
    </xf>
    <xf numFmtId="10" fontId="2" fillId="17" borderId="8" xfId="1" applyNumberFormat="1" applyFont="1" applyFill="1" applyBorder="1"/>
    <xf numFmtId="2" fontId="11" fillId="2" borderId="8" xfId="7" applyNumberFormat="1" applyFont="1" applyFill="1" applyBorder="1" applyAlignment="1">
      <alignment horizontal="center" vertical="center" wrapText="1"/>
    </xf>
    <xf numFmtId="1" fontId="17" fillId="2" borderId="8" xfId="0" applyNumberFormat="1" applyFont="1" applyFill="1" applyBorder="1" applyAlignment="1">
      <alignment horizontal="center" vertical="center"/>
    </xf>
    <xf numFmtId="2" fontId="16" fillId="2" borderId="8" xfId="0" applyNumberFormat="1" applyFont="1" applyFill="1" applyBorder="1" applyAlignment="1">
      <alignment horizontal="center" vertical="center"/>
    </xf>
    <xf numFmtId="2" fontId="16" fillId="18" borderId="8" xfId="0" applyNumberFormat="1" applyFont="1" applyFill="1" applyBorder="1" applyAlignment="1">
      <alignment horizontal="center" vertical="center"/>
    </xf>
    <xf numFmtId="10" fontId="12" fillId="10" borderId="8" xfId="7" applyNumberFormat="1" applyFont="1" applyFill="1" applyBorder="1" applyAlignment="1">
      <alignment horizontal="center" vertical="center" wrapText="1"/>
    </xf>
    <xf numFmtId="10" fontId="12" fillId="14" borderId="8" xfId="7" applyNumberFormat="1" applyFont="1" applyFill="1" applyBorder="1" applyAlignment="1">
      <alignment horizontal="center" vertical="center" wrapText="1"/>
    </xf>
    <xf numFmtId="10" fontId="23" fillId="13" borderId="8" xfId="7" applyNumberFormat="1" applyFont="1" applyFill="1" applyBorder="1" applyAlignment="1">
      <alignment horizontal="center" vertical="center" wrapText="1"/>
    </xf>
    <xf numFmtId="0" fontId="2" fillId="2" borderId="0" xfId="8" applyFill="1"/>
    <xf numFmtId="10" fontId="2" fillId="2" borderId="0" xfId="8" applyNumberFormat="1" applyFill="1"/>
    <xf numFmtId="0" fontId="18" fillId="2" borderId="8" xfId="6" applyFont="1" applyFill="1" applyBorder="1" applyAlignment="1">
      <alignment horizontal="center" vertical="center" wrapText="1"/>
    </xf>
    <xf numFmtId="2" fontId="0" fillId="2" borderId="0" xfId="0" applyNumberFormat="1" applyFill="1"/>
    <xf numFmtId="10" fontId="24" fillId="9" borderId="8" xfId="7" applyNumberFormat="1" applyFont="1" applyFill="1" applyBorder="1" applyAlignment="1">
      <alignment horizontal="center"/>
    </xf>
    <xf numFmtId="2" fontId="2" fillId="4" borderId="8" xfId="8" applyNumberFormat="1" applyFill="1" applyBorder="1" applyAlignment="1">
      <alignment horizontal="center"/>
    </xf>
    <xf numFmtId="0" fontId="25" fillId="0" borderId="8" xfId="8" applyFont="1" applyBorder="1"/>
    <xf numFmtId="0" fontId="26" fillId="0" borderId="8" xfId="8" applyFont="1" applyBorder="1"/>
    <xf numFmtId="0" fontId="26" fillId="6" borderId="8" xfId="8" applyFont="1" applyFill="1" applyBorder="1"/>
    <xf numFmtId="0" fontId="25" fillId="4" borderId="8" xfId="8" applyFont="1" applyFill="1" applyBorder="1" applyAlignment="1">
      <alignment horizontal="center"/>
    </xf>
    <xf numFmtId="10" fontId="26" fillId="4" borderId="8" xfId="8" applyNumberFormat="1" applyFont="1" applyFill="1" applyBorder="1" applyAlignment="1">
      <alignment horizontal="center"/>
    </xf>
    <xf numFmtId="10" fontId="26" fillId="4" borderId="9" xfId="8" applyNumberFormat="1" applyFont="1" applyFill="1" applyBorder="1" applyAlignment="1">
      <alignment horizontal="center"/>
    </xf>
    <xf numFmtId="10" fontId="25" fillId="6" borderId="8" xfId="9" applyNumberFormat="1" applyFont="1" applyFill="1" applyBorder="1" applyAlignment="1">
      <alignment horizontal="center"/>
    </xf>
    <xf numFmtId="10" fontId="26" fillId="4" borderId="8" xfId="9" applyNumberFormat="1" applyFont="1" applyFill="1" applyBorder="1" applyAlignment="1">
      <alignment horizontal="center"/>
    </xf>
    <xf numFmtId="10" fontId="26" fillId="4" borderId="9" xfId="9" applyNumberFormat="1" applyFont="1" applyFill="1" applyBorder="1" applyAlignment="1">
      <alignment horizontal="center"/>
    </xf>
    <xf numFmtId="1" fontId="26" fillId="15" borderId="8" xfId="8" applyNumberFormat="1" applyFont="1" applyFill="1" applyBorder="1" applyAlignment="1">
      <alignment horizontal="center"/>
    </xf>
    <xf numFmtId="2" fontId="26" fillId="4" borderId="8" xfId="8" applyNumberFormat="1" applyFont="1" applyFill="1" applyBorder="1" applyAlignment="1">
      <alignment horizontal="center"/>
    </xf>
    <xf numFmtId="10" fontId="27" fillId="8" borderId="8" xfId="8" applyNumberFormat="1" applyFont="1" applyFill="1" applyBorder="1" applyAlignment="1">
      <alignment horizontal="center"/>
    </xf>
    <xf numFmtId="10" fontId="28" fillId="17" borderId="8" xfId="1" applyNumberFormat="1" applyFont="1" applyFill="1" applyBorder="1"/>
    <xf numFmtId="10" fontId="29" fillId="8" borderId="8" xfId="8" applyNumberFormat="1" applyFont="1" applyFill="1" applyBorder="1" applyAlignment="1">
      <alignment horizontal="center"/>
    </xf>
  </cellXfs>
  <cellStyles count="84">
    <cellStyle name="Euro" xfId="10"/>
    <cellStyle name="Euro 2" xfId="11"/>
    <cellStyle name="Migliaia 2" xfId="12"/>
    <cellStyle name="Migliaia 2 2" xfId="13"/>
    <cellStyle name="Migliaia 3" xfId="14"/>
    <cellStyle name="Migliaia 3 2" xfId="15"/>
    <cellStyle name="Migliaia 3 2 2" xfId="16"/>
    <cellStyle name="Migliaia 3 3" xfId="17"/>
    <cellStyle name="Migliaia 4" xfId="18"/>
    <cellStyle name="Migliaia 4 2" xfId="19"/>
    <cellStyle name="Migliaia 5" xfId="20"/>
    <cellStyle name="Migliaia 5 2" xfId="21"/>
    <cellStyle name="Migliaia 6" xfId="22"/>
    <cellStyle name="Migliaia 6 2" xfId="23"/>
    <cellStyle name="Migliaia 6 2 2" xfId="24"/>
    <cellStyle name="Migliaia 6 2 3" xfId="25"/>
    <cellStyle name="Migliaia 6 3" xfId="26"/>
    <cellStyle name="Normale" xfId="0" builtinId="0"/>
    <cellStyle name="Normale 10" xfId="27"/>
    <cellStyle name="Normale 2" xfId="28"/>
    <cellStyle name="Normale 2 2" xfId="29"/>
    <cellStyle name="Normale 2 2 2" xfId="30"/>
    <cellStyle name="Normale 2 2 2 2" xfId="31"/>
    <cellStyle name="Normale 2 2 3" xfId="3"/>
    <cellStyle name="Normale 2 2 3 2" xfId="8"/>
    <cellStyle name="Normale 2 2 4" xfId="32"/>
    <cellStyle name="Normale 2 3" xfId="4"/>
    <cellStyle name="Normale 3" xfId="33"/>
    <cellStyle name="Normale 4" xfId="34"/>
    <cellStyle name="Normale 5" xfId="35"/>
    <cellStyle name="Normale 5 2" xfId="36"/>
    <cellStyle name="Normale 6" xfId="6"/>
    <cellStyle name="Normale 6 2" xfId="37"/>
    <cellStyle name="Normale 6 3" xfId="38"/>
    <cellStyle name="Normale 7" xfId="39"/>
    <cellStyle name="Normale 7 2" xfId="40"/>
    <cellStyle name="Normale 7 2 2" xfId="41"/>
    <cellStyle name="Normale 7 3" xfId="42"/>
    <cellStyle name="Normale 7 3 2" xfId="43"/>
    <cellStyle name="Normale 7 3 2 2" xfId="44"/>
    <cellStyle name="Normale 7 3 3" xfId="45"/>
    <cellStyle name="Normale 7 4" xfId="46"/>
    <cellStyle name="Normale 8" xfId="47"/>
    <cellStyle name="Normale 8 2" xfId="48"/>
    <cellStyle name="Normale 8 2 2" xfId="49"/>
    <cellStyle name="Normale 8 2 3" xfId="50"/>
    <cellStyle name="Normale 8 3" xfId="51"/>
    <cellStyle name="Normale 9" xfId="52"/>
    <cellStyle name="Normale 9 2" xfId="53"/>
    <cellStyle name="Normale 9 3" xfId="54"/>
    <cellStyle name="Percentuale" xfId="1" builtinId="5"/>
    <cellStyle name="Percentuale 2" xfId="55"/>
    <cellStyle name="Percentuale 2 2" xfId="56"/>
    <cellStyle name="Percentuale 2 2 2" xfId="57"/>
    <cellStyle name="Percentuale 2 2 2 2" xfId="58"/>
    <cellStyle name="Percentuale 2 2 3" xfId="59"/>
    <cellStyle name="Percentuale 2 3" xfId="5"/>
    <cellStyle name="Percentuale 2 3 2" xfId="9"/>
    <cellStyle name="Percentuale 3" xfId="60"/>
    <cellStyle name="Percentuale 4" xfId="61"/>
    <cellStyle name="Percentuale 4 2" xfId="62"/>
    <cellStyle name="Percentuale 5" xfId="7"/>
    <cellStyle name="Percentuale 5 2" xfId="63"/>
    <cellStyle name="Percentuale 5 3" xfId="64"/>
    <cellStyle name="Percentuale 6" xfId="65"/>
    <cellStyle name="Percentuale 6 2" xfId="66"/>
    <cellStyle name="Percentuale 6 2 2" xfId="67"/>
    <cellStyle name="Percentuale 6 3" xfId="68"/>
    <cellStyle name="Percentuale 6 3 2" xfId="69"/>
    <cellStyle name="Percentuale 6 3 2 2" xfId="70"/>
    <cellStyle name="Percentuale 6 3 3" xfId="71"/>
    <cellStyle name="Percentuale 6 4" xfId="72"/>
    <cellStyle name="Percentuale 7" xfId="73"/>
    <cellStyle name="Percentuale 7 2" xfId="74"/>
    <cellStyle name="Percentuale 7 2 2" xfId="75"/>
    <cellStyle name="Percentuale 7 2 3" xfId="76"/>
    <cellStyle name="Percentuale 7 3" xfId="77"/>
    <cellStyle name="Percentuale 8" xfId="78"/>
    <cellStyle name="Percentuale 8 2" xfId="79"/>
    <cellStyle name="Percentuale 8 3" xfId="80"/>
    <cellStyle name="Percentuale 9" xfId="81"/>
    <cellStyle name="Stile 1" xfId="82"/>
    <cellStyle name="Valuta" xfId="2" builtinId="4"/>
    <cellStyle name="Valuta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cat>
            <c:strRef>
              <c:f>'Tact Asset Alloc'!$A$2:$A$10</c:f>
              <c:strCache>
                <c:ptCount val="9"/>
                <c:pt idx="0">
                  <c:v>Mon Mkt euro</c:v>
                </c:pt>
                <c:pt idx="1">
                  <c:v>Bond Euro</c:v>
                </c:pt>
                <c:pt idx="2">
                  <c:v>Global Bond DM</c:v>
                </c:pt>
                <c:pt idx="3">
                  <c:v>Bond High Yield</c:v>
                </c:pt>
                <c:pt idx="4">
                  <c:v>Bond Emerg. Markets</c:v>
                </c:pt>
                <c:pt idx="5">
                  <c:v>Equ Europe</c:v>
                </c:pt>
                <c:pt idx="6">
                  <c:v>Equ North America</c:v>
                </c:pt>
                <c:pt idx="7">
                  <c:v>Equ  Pacific</c:v>
                </c:pt>
                <c:pt idx="8">
                  <c:v>Equ Emerg. Markets</c:v>
                </c:pt>
              </c:strCache>
            </c:strRef>
          </c:cat>
          <c:val>
            <c:numRef>
              <c:f>'Tact Asset Alloc'!$F$2:$F$10</c:f>
              <c:numCache>
                <c:formatCode>0.00%</c:formatCode>
                <c:ptCount val="9"/>
                <c:pt idx="0">
                  <c:v>1.5402762997366058E-2</c:v>
                </c:pt>
                <c:pt idx="1">
                  <c:v>0.10682189888379839</c:v>
                </c:pt>
                <c:pt idx="2">
                  <c:v>4.4049816636896721E-2</c:v>
                </c:pt>
                <c:pt idx="3">
                  <c:v>-1.7188885552949073E-2</c:v>
                </c:pt>
                <c:pt idx="4">
                  <c:v>-3.4215600955955584E-2</c:v>
                </c:pt>
                <c:pt idx="5">
                  <c:v>-2.2973998401831321E-2</c:v>
                </c:pt>
                <c:pt idx="6">
                  <c:v>-5.8159578439912749E-2</c:v>
                </c:pt>
                <c:pt idx="7">
                  <c:v>-1.0762410175686951E-2</c:v>
                </c:pt>
                <c:pt idx="8">
                  <c:v>-2.2974004991725562E-2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44832"/>
        <c:axId val="157956352"/>
      </c:barChart>
      <c:catAx>
        <c:axId val="157944832"/>
        <c:scaling>
          <c:orientation val="maxMin"/>
        </c:scaling>
        <c:delete val="0"/>
        <c:axPos val="l"/>
        <c:majorTickMark val="out"/>
        <c:minorTickMark val="none"/>
        <c:tickLblPos val="nextTo"/>
        <c:crossAx val="157956352"/>
        <c:crosses val="autoZero"/>
        <c:auto val="1"/>
        <c:lblAlgn val="ctr"/>
        <c:lblOffset val="100"/>
        <c:noMultiLvlLbl val="0"/>
      </c:catAx>
      <c:valAx>
        <c:axId val="157956352"/>
        <c:scaling>
          <c:orientation val="minMax"/>
        </c:scaling>
        <c:delete val="0"/>
        <c:axPos val="t"/>
        <c:majorGridlines/>
        <c:numFmt formatCode="0.00%" sourceLinked="1"/>
        <c:majorTickMark val="out"/>
        <c:minorTickMark val="none"/>
        <c:tickLblPos val="nextTo"/>
        <c:crossAx val="157944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'Time series'!$C$2:$C$25</c:f>
              <c:numCache>
                <c:formatCode>0.00%</c:formatCode>
                <c:ptCount val="24"/>
                <c:pt idx="0">
                  <c:v>7.2891856461054463E-2</c:v>
                </c:pt>
                <c:pt idx="1">
                  <c:v>6.1587135817369867E-2</c:v>
                </c:pt>
                <c:pt idx="2">
                  <c:v>0.10942746330606473</c:v>
                </c:pt>
                <c:pt idx="3">
                  <c:v>-2.9672956497622114E-2</c:v>
                </c:pt>
                <c:pt idx="4">
                  <c:v>8.3903018176963801E-2</c:v>
                </c:pt>
                <c:pt idx="5">
                  <c:v>6.2532540980592147E-2</c:v>
                </c:pt>
                <c:pt idx="6">
                  <c:v>8.4875559541034359E-2</c:v>
                </c:pt>
                <c:pt idx="7">
                  <c:v>3.7685942345611387E-2</c:v>
                </c:pt>
                <c:pt idx="8">
                  <c:v>7.5593422787895867E-2</c:v>
                </c:pt>
                <c:pt idx="9">
                  <c:v>5.6697383928527696E-2</c:v>
                </c:pt>
                <c:pt idx="10">
                  <c:v>-2.8239841620452092E-3</c:v>
                </c:pt>
                <c:pt idx="11">
                  <c:v>9.7233133589003564E-3</c:v>
                </c:pt>
                <c:pt idx="12">
                  <c:v>9.969375657756635E-2</c:v>
                </c:pt>
                <c:pt idx="13">
                  <c:v>4.324722114904371E-2</c:v>
                </c:pt>
                <c:pt idx="14">
                  <c:v>1.1438110407179507E-2</c:v>
                </c:pt>
                <c:pt idx="15">
                  <c:v>2.1785492637240975E-2</c:v>
                </c:pt>
                <c:pt idx="16">
                  <c:v>0.11417449209849195</c:v>
                </c:pt>
                <c:pt idx="17">
                  <c:v>2.1541994248736929E-2</c:v>
                </c:pt>
                <c:pt idx="18">
                  <c:v>0.13501671786074509</c:v>
                </c:pt>
                <c:pt idx="19">
                  <c:v>1.7068539949633754E-2</c:v>
                </c:pt>
                <c:pt idx="20">
                  <c:v>3.1253869281115287E-2</c:v>
                </c:pt>
                <c:pt idx="21">
                  <c:v>4.1301651117451321E-3</c:v>
                </c:pt>
                <c:pt idx="22">
                  <c:v>8.7599710000000001E-3</c:v>
                </c:pt>
                <c:pt idx="23">
                  <c:v>6.9428357475812552E-2</c:v>
                </c:pt>
              </c:numCache>
            </c:numRef>
          </c:xVal>
          <c:yVal>
            <c:numRef>
              <c:f>'Time series'!$J$2:$J$25</c:f>
              <c:numCache>
                <c:formatCode>0.00%</c:formatCode>
                <c:ptCount val="24"/>
                <c:pt idx="0">
                  <c:v>0.11886676498366265</c:v>
                </c:pt>
                <c:pt idx="1">
                  <c:v>1.0331277514621474E-2</c:v>
                </c:pt>
                <c:pt idx="2">
                  <c:v>-0.32854868927950798</c:v>
                </c:pt>
                <c:pt idx="3">
                  <c:v>0.90863709545049487</c:v>
                </c:pt>
                <c:pt idx="4">
                  <c:v>-0.26367031644844086</c:v>
                </c:pt>
                <c:pt idx="5">
                  <c:v>3.9736277088174114E-3</c:v>
                </c:pt>
                <c:pt idx="6">
                  <c:v>-0.2266389977593409</c:v>
                </c:pt>
                <c:pt idx="7">
                  <c:v>0.25868559802186758</c:v>
                </c:pt>
                <c:pt idx="8">
                  <c:v>0.13539508656999522</c:v>
                </c:pt>
                <c:pt idx="9">
                  <c:v>0.50452858117362531</c:v>
                </c:pt>
                <c:pt idx="10">
                  <c:v>0.15715284098030682</c:v>
                </c:pt>
                <c:pt idx="11">
                  <c:v>0.22100750228415658</c:v>
                </c:pt>
                <c:pt idx="12">
                  <c:v>-0.51846217640632042</c:v>
                </c:pt>
                <c:pt idx="13">
                  <c:v>0.69059849331227874</c:v>
                </c:pt>
                <c:pt idx="14">
                  <c:v>0.24042146301123071</c:v>
                </c:pt>
                <c:pt idx="15">
                  <c:v>-0.13346850724298437</c:v>
                </c:pt>
                <c:pt idx="16">
                  <c:v>0.12920000000000001</c:v>
                </c:pt>
                <c:pt idx="17">
                  <c:v>-9.1165324896226307E-2</c:v>
                </c:pt>
                <c:pt idx="18">
                  <c:v>0.22759193539663447</c:v>
                </c:pt>
                <c:pt idx="19">
                  <c:v>-7.3927533960394642E-2</c:v>
                </c:pt>
                <c:pt idx="20">
                  <c:v>0.15267442373879336</c:v>
                </c:pt>
                <c:pt idx="21">
                  <c:v>0.21074401388116115</c:v>
                </c:pt>
                <c:pt idx="22">
                  <c:v>-9.9210621999999998E-2</c:v>
                </c:pt>
                <c:pt idx="23">
                  <c:v>0.21168856659418767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753536"/>
        <c:axId val="192835584"/>
      </c:scatterChart>
      <c:valAx>
        <c:axId val="18275353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92835584"/>
        <c:crosses val="autoZero"/>
        <c:crossBetween val="midCat"/>
      </c:valAx>
      <c:valAx>
        <c:axId val="192835584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crossAx val="1827535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'Time series'!$B$1:$J$1</c:f>
              <c:strCache>
                <c:ptCount val="9"/>
                <c:pt idx="0">
                  <c:v>Money Market EMU</c:v>
                </c:pt>
                <c:pt idx="1">
                  <c:v>Bond Market EMU</c:v>
                </c:pt>
                <c:pt idx="2">
                  <c:v>Global Bond  Dev. Mkts</c:v>
                </c:pt>
                <c:pt idx="3">
                  <c:v>Bond High Yield</c:v>
                </c:pt>
                <c:pt idx="4">
                  <c:v>Bond Emerg. Markets</c:v>
                </c:pt>
                <c:pt idx="5">
                  <c:v>Equ Europe</c:v>
                </c:pt>
                <c:pt idx="6">
                  <c:v>Equ North America</c:v>
                </c:pt>
                <c:pt idx="7">
                  <c:v>Equ  Pacific</c:v>
                </c:pt>
                <c:pt idx="8">
                  <c:v>Equ Emerg. Markets</c:v>
                </c:pt>
              </c:strCache>
            </c:strRef>
          </c:cat>
          <c:val>
            <c:numRef>
              <c:f>'Time series'!$B$26:$J$26</c:f>
              <c:numCache>
                <c:formatCode>0.00%</c:formatCode>
                <c:ptCount val="9"/>
                <c:pt idx="0">
                  <c:v>2.3036988501772715E-2</c:v>
                </c:pt>
                <c:pt idx="1">
                  <c:v>4.9998307660069102E-2</c:v>
                </c:pt>
                <c:pt idx="2">
                  <c:v>5.6799235565398266E-2</c:v>
                </c:pt>
                <c:pt idx="3">
                  <c:v>8.4447707705862032E-2</c:v>
                </c:pt>
                <c:pt idx="4">
                  <c:v>9.7778801780974187E-2</c:v>
                </c:pt>
                <c:pt idx="5">
                  <c:v>7.7889801888302773E-2</c:v>
                </c:pt>
                <c:pt idx="6">
                  <c:v>0.10820715404205271</c:v>
                </c:pt>
                <c:pt idx="7">
                  <c:v>5.4873989956801206E-2</c:v>
                </c:pt>
                <c:pt idx="8">
                  <c:v>0.10193354594285908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4647040"/>
        <c:axId val="264648960"/>
      </c:barChart>
      <c:catAx>
        <c:axId val="264647040"/>
        <c:scaling>
          <c:orientation val="minMax"/>
        </c:scaling>
        <c:delete val="0"/>
        <c:axPos val="l"/>
        <c:majorTickMark val="out"/>
        <c:minorTickMark val="none"/>
        <c:tickLblPos val="nextTo"/>
        <c:crossAx val="264648960"/>
        <c:crosses val="autoZero"/>
        <c:auto val="1"/>
        <c:lblAlgn val="ctr"/>
        <c:lblOffset val="100"/>
        <c:noMultiLvlLbl val="0"/>
      </c:catAx>
      <c:valAx>
        <c:axId val="264648960"/>
        <c:scaling>
          <c:orientation val="minMax"/>
        </c:scaling>
        <c:delete val="0"/>
        <c:axPos val="b"/>
        <c:majorGridlines/>
        <c:numFmt formatCode="0.00%" sourceLinked="1"/>
        <c:majorTickMark val="out"/>
        <c:minorTickMark val="none"/>
        <c:tickLblPos val="nextTo"/>
        <c:crossAx val="264647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'Time series'!$B$1:$J$1</c:f>
              <c:strCache>
                <c:ptCount val="9"/>
                <c:pt idx="0">
                  <c:v>Money Market EMU</c:v>
                </c:pt>
                <c:pt idx="1">
                  <c:v>Bond Market EMU</c:v>
                </c:pt>
                <c:pt idx="2">
                  <c:v>Global Bond  Dev. Mkts</c:v>
                </c:pt>
                <c:pt idx="3">
                  <c:v>Bond High Yield</c:v>
                </c:pt>
                <c:pt idx="4">
                  <c:v>Bond Emerg. Markets</c:v>
                </c:pt>
                <c:pt idx="5">
                  <c:v>Equ Europe</c:v>
                </c:pt>
                <c:pt idx="6">
                  <c:v>Equ North America</c:v>
                </c:pt>
                <c:pt idx="7">
                  <c:v>Equ  Pacific</c:v>
                </c:pt>
                <c:pt idx="8">
                  <c:v>Equ Emerg. Markets</c:v>
                </c:pt>
              </c:strCache>
            </c:strRef>
          </c:cat>
          <c:val>
            <c:numRef>
              <c:f>'Time series'!$B$27:$J$27</c:f>
              <c:numCache>
                <c:formatCode>0.00%</c:formatCode>
                <c:ptCount val="9"/>
                <c:pt idx="0">
                  <c:v>0.105</c:v>
                </c:pt>
                <c:pt idx="1">
                  <c:v>0.33599999999999997</c:v>
                </c:pt>
                <c:pt idx="2">
                  <c:v>0.13999999999999999</c:v>
                </c:pt>
                <c:pt idx="3">
                  <c:v>4.9000000000000002E-2</c:v>
                </c:pt>
                <c:pt idx="4">
                  <c:v>6.9999999999999993E-2</c:v>
                </c:pt>
                <c:pt idx="5">
                  <c:v>0.06</c:v>
                </c:pt>
                <c:pt idx="6">
                  <c:v>0.16200000000000001</c:v>
                </c:pt>
                <c:pt idx="7">
                  <c:v>0.03</c:v>
                </c:pt>
                <c:pt idx="8">
                  <c:v>4.8000000000000001E-2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225021872265966"/>
          <c:y val="5.3828011081948089E-2"/>
          <c:w val="0.31108311461067367"/>
          <c:h val="0.88771398366870813"/>
        </c:manualLayout>
      </c:layout>
      <c:overlay val="0"/>
      <c:txPr>
        <a:bodyPr/>
        <a:lstStyle/>
        <a:p>
          <a:pPr rtl="0">
            <a:defRPr/>
          </a:pPr>
          <a:endParaRPr lang="it-IT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'Time series'!$B$1</c:f>
              <c:strCache>
                <c:ptCount val="1"/>
                <c:pt idx="0">
                  <c:v>Money Market EMU</c:v>
                </c:pt>
              </c:strCache>
            </c:strRef>
          </c:tx>
          <c:spPr>
            <a:ln w="22225">
              <a:solidFill>
                <a:schemeClr val="accent1"/>
              </a:solidFill>
            </a:ln>
          </c:spPr>
          <c:marker>
            <c:symbol val="circle"/>
            <c:size val="4"/>
          </c:marker>
          <c:cat>
            <c:numRef>
              <c:f>'Time series'!$A$2:$A$25</c:f>
              <c:numCache>
                <c:formatCode>General</c:formatCode>
                <c:ptCount val="2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</c:numCache>
            </c:numRef>
          </c:cat>
          <c:val>
            <c:numRef>
              <c:f>'Time series'!$J$2:$J$25</c:f>
              <c:numCache>
                <c:formatCode>0.00%</c:formatCode>
                <c:ptCount val="24"/>
                <c:pt idx="0">
                  <c:v>0.11886676498366265</c:v>
                </c:pt>
                <c:pt idx="1">
                  <c:v>1.0331277514621474E-2</c:v>
                </c:pt>
                <c:pt idx="2">
                  <c:v>-0.32854868927950798</c:v>
                </c:pt>
                <c:pt idx="3">
                  <c:v>0.90863709545049487</c:v>
                </c:pt>
                <c:pt idx="4">
                  <c:v>-0.26367031644844086</c:v>
                </c:pt>
                <c:pt idx="5">
                  <c:v>3.9736277088174114E-3</c:v>
                </c:pt>
                <c:pt idx="6">
                  <c:v>-0.2266389977593409</c:v>
                </c:pt>
                <c:pt idx="7">
                  <c:v>0.25868559802186758</c:v>
                </c:pt>
                <c:pt idx="8">
                  <c:v>0.13539508656999522</c:v>
                </c:pt>
                <c:pt idx="9">
                  <c:v>0.50452858117362531</c:v>
                </c:pt>
                <c:pt idx="10">
                  <c:v>0.15715284098030682</c:v>
                </c:pt>
                <c:pt idx="11">
                  <c:v>0.22100750228415658</c:v>
                </c:pt>
                <c:pt idx="12">
                  <c:v>-0.51846217640632042</c:v>
                </c:pt>
                <c:pt idx="13">
                  <c:v>0.69059849331227874</c:v>
                </c:pt>
                <c:pt idx="14">
                  <c:v>0.24042146301123071</c:v>
                </c:pt>
                <c:pt idx="15">
                  <c:v>-0.13346850724298437</c:v>
                </c:pt>
                <c:pt idx="16">
                  <c:v>0.12920000000000001</c:v>
                </c:pt>
                <c:pt idx="17">
                  <c:v>-9.1165324896226307E-2</c:v>
                </c:pt>
                <c:pt idx="18">
                  <c:v>0.22759193539663447</c:v>
                </c:pt>
                <c:pt idx="19">
                  <c:v>-7.3927533960394642E-2</c:v>
                </c:pt>
                <c:pt idx="20">
                  <c:v>0.15267442373879336</c:v>
                </c:pt>
                <c:pt idx="21">
                  <c:v>0.21074401388116115</c:v>
                </c:pt>
                <c:pt idx="22">
                  <c:v>-9.9210621999999998E-2</c:v>
                </c:pt>
                <c:pt idx="23">
                  <c:v>0.21168856659418767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7108864"/>
        <c:axId val="333121792"/>
      </c:lineChart>
      <c:catAx>
        <c:axId val="32710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crossAx val="333121792"/>
        <c:crosses val="autoZero"/>
        <c:auto val="1"/>
        <c:lblAlgn val="ctr"/>
        <c:lblOffset val="100"/>
        <c:noMultiLvlLbl val="0"/>
      </c:catAx>
      <c:valAx>
        <c:axId val="333121792"/>
        <c:scaling>
          <c:orientation val="minMax"/>
          <c:max val="1"/>
          <c:min val="-0.55000000000000004"/>
        </c:scaling>
        <c:delete val="0"/>
        <c:axPos val="l"/>
        <c:numFmt formatCode="0%" sourceLinked="0"/>
        <c:majorTickMark val="out"/>
        <c:minorTickMark val="none"/>
        <c:tickLblPos val="nextTo"/>
        <c:crossAx val="327108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'Time series'!$B$1:$J$1</c:f>
              <c:strCache>
                <c:ptCount val="9"/>
                <c:pt idx="0">
                  <c:v>Money Market EMU</c:v>
                </c:pt>
                <c:pt idx="1">
                  <c:v>Bond Market EMU</c:v>
                </c:pt>
                <c:pt idx="2">
                  <c:v>Global Bond  Dev. Mkts</c:v>
                </c:pt>
                <c:pt idx="3">
                  <c:v>Bond High Yield</c:v>
                </c:pt>
                <c:pt idx="4">
                  <c:v>Bond Emerg. Markets</c:v>
                </c:pt>
                <c:pt idx="5">
                  <c:v>Equ Europe</c:v>
                </c:pt>
                <c:pt idx="6">
                  <c:v>Equ North America</c:v>
                </c:pt>
                <c:pt idx="7">
                  <c:v>Equ  Pacific</c:v>
                </c:pt>
                <c:pt idx="8">
                  <c:v>Equ Emerg. Markets</c:v>
                </c:pt>
              </c:strCache>
            </c:strRef>
          </c:cat>
          <c:val>
            <c:numRef>
              <c:f>'Time series'!$B$28:$J$28</c:f>
              <c:numCache>
                <c:formatCode>0.00%</c:formatCode>
                <c:ptCount val="9"/>
                <c:pt idx="0">
                  <c:v>1.9511847756626535E-2</c:v>
                </c:pt>
                <c:pt idx="1">
                  <c:v>4.2167852692964254E-2</c:v>
                </c:pt>
                <c:pt idx="2">
                  <c:v>8.0870429014672243E-2</c:v>
                </c:pt>
                <c:pt idx="3">
                  <c:v>0.15928980864777459</c:v>
                </c:pt>
                <c:pt idx="4">
                  <c:v>0.1303506827511523</c:v>
                </c:pt>
                <c:pt idx="5">
                  <c:v>0.20306532266639479</c:v>
                </c:pt>
                <c:pt idx="6">
                  <c:v>0.21254525014074535</c:v>
                </c:pt>
                <c:pt idx="7">
                  <c:v>0.23392173472875805</c:v>
                </c:pt>
                <c:pt idx="8">
                  <c:v>0.3133732688493735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191296"/>
        <c:axId val="147192832"/>
      </c:barChart>
      <c:catAx>
        <c:axId val="147191296"/>
        <c:scaling>
          <c:orientation val="minMax"/>
        </c:scaling>
        <c:delete val="0"/>
        <c:axPos val="l"/>
        <c:majorTickMark val="out"/>
        <c:minorTickMark val="none"/>
        <c:tickLblPos val="nextTo"/>
        <c:crossAx val="147192832"/>
        <c:crosses val="autoZero"/>
        <c:auto val="1"/>
        <c:lblAlgn val="ctr"/>
        <c:lblOffset val="100"/>
        <c:noMultiLvlLbl val="0"/>
      </c:catAx>
      <c:valAx>
        <c:axId val="147192832"/>
        <c:scaling>
          <c:orientation val="minMax"/>
        </c:scaling>
        <c:delete val="0"/>
        <c:axPos val="b"/>
        <c:majorGridlines/>
        <c:numFmt formatCode="0%" sourceLinked="0"/>
        <c:majorTickMark val="out"/>
        <c:minorTickMark val="none"/>
        <c:tickLblPos val="nextTo"/>
        <c:crossAx val="147191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791776027996496E-2"/>
          <c:y val="3.2882035578885964E-2"/>
          <c:w val="0.87263888888888885"/>
          <c:h val="0.896724263633712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tx1"/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'Time series'!$G$2:$G$25</c:f>
              <c:numCache>
                <c:formatCode>0.00%</c:formatCode>
                <c:ptCount val="24"/>
                <c:pt idx="0">
                  <c:v>0.27589303273320775</c:v>
                </c:pt>
                <c:pt idx="1">
                  <c:v>0.41847864716090505</c:v>
                </c:pt>
                <c:pt idx="2">
                  <c:v>0.17207453818174914</c:v>
                </c:pt>
                <c:pt idx="3">
                  <c:v>0.33058185088248265</c:v>
                </c:pt>
                <c:pt idx="4">
                  <c:v>-2.4648492000152664E-2</c:v>
                </c:pt>
                <c:pt idx="5">
                  <c:v>-0.16832807491403867</c:v>
                </c:pt>
                <c:pt idx="6">
                  <c:v>-0.32859895397568556</c:v>
                </c:pt>
                <c:pt idx="7">
                  <c:v>0.11920527044989034</c:v>
                </c:pt>
                <c:pt idx="8">
                  <c:v>9.2752421393938161E-2</c:v>
                </c:pt>
                <c:pt idx="9">
                  <c:v>0.23014941723072729</c:v>
                </c:pt>
                <c:pt idx="10">
                  <c:v>0.16646727555423091</c:v>
                </c:pt>
                <c:pt idx="11">
                  <c:v>-7.3328336162973001E-3</c:v>
                </c:pt>
                <c:pt idx="12">
                  <c:v>-0.4520627520498835</c:v>
                </c:pt>
                <c:pt idx="13">
                  <c:v>0.27152918809143156</c:v>
                </c:pt>
                <c:pt idx="14">
                  <c:v>9.413124001767087E-2</c:v>
                </c:pt>
                <c:pt idx="15">
                  <c:v>-0.12179776354262045</c:v>
                </c:pt>
                <c:pt idx="16">
                  <c:v>0.1293</c:v>
                </c:pt>
                <c:pt idx="17">
                  <c:v>0.16445012681084825</c:v>
                </c:pt>
                <c:pt idx="18">
                  <c:v>0.13675347239920144</c:v>
                </c:pt>
                <c:pt idx="19">
                  <c:v>5.5893198803945277E-2</c:v>
                </c:pt>
                <c:pt idx="20">
                  <c:v>3.5143498446938093E-2</c:v>
                </c:pt>
                <c:pt idx="21">
                  <c:v>0.10952393531037918</c:v>
                </c:pt>
                <c:pt idx="22">
                  <c:v>-0.10003569</c:v>
                </c:pt>
                <c:pt idx="23">
                  <c:v>0.26983269195039816</c:v>
                </c:pt>
              </c:numCache>
            </c:numRef>
          </c:xVal>
          <c:yVal>
            <c:numRef>
              <c:f>'Time series'!$H$2:$H$25</c:f>
              <c:numCache>
                <c:formatCode>0.00%</c:formatCode>
                <c:ptCount val="24"/>
                <c:pt idx="0">
                  <c:v>0.30933847662733271</c:v>
                </c:pt>
                <c:pt idx="1">
                  <c:v>0.52362019794740711</c:v>
                </c:pt>
                <c:pt idx="2">
                  <c:v>0.1774744208655378</c:v>
                </c:pt>
                <c:pt idx="3">
                  <c:v>0.42135635121975068</c:v>
                </c:pt>
                <c:pt idx="4">
                  <c:v>-5.8406173424062333E-2</c:v>
                </c:pt>
                <c:pt idx="5">
                  <c:v>-8.7718848757472531E-2</c:v>
                </c:pt>
                <c:pt idx="6">
                  <c:v>-0.3581115920473858</c:v>
                </c:pt>
                <c:pt idx="7">
                  <c:v>6.091893234174825E-2</c:v>
                </c:pt>
                <c:pt idx="8">
                  <c:v>1.4026524264905948E-2</c:v>
                </c:pt>
                <c:pt idx="9">
                  <c:v>0.21230531209493347</c:v>
                </c:pt>
                <c:pt idx="10">
                  <c:v>1.5290847179922665E-2</c:v>
                </c:pt>
                <c:pt idx="11">
                  <c:v>-5.4563029992838109E-2</c:v>
                </c:pt>
                <c:pt idx="12">
                  <c:v>-0.3573246528503769</c:v>
                </c:pt>
                <c:pt idx="13">
                  <c:v>0.22348628491973199</c:v>
                </c:pt>
                <c:pt idx="14">
                  <c:v>0.23708544271102391</c:v>
                </c:pt>
                <c:pt idx="15">
                  <c:v>2.0278838147977776E-2</c:v>
                </c:pt>
                <c:pt idx="16">
                  <c:v>0.1072</c:v>
                </c:pt>
                <c:pt idx="17">
                  <c:v>0.2151311596079597</c:v>
                </c:pt>
                <c:pt idx="18">
                  <c:v>0.32208702780573639</c:v>
                </c:pt>
                <c:pt idx="19">
                  <c:v>8.8716211104957976E-2</c:v>
                </c:pt>
                <c:pt idx="20">
                  <c:v>0.15983876111346529</c:v>
                </c:pt>
                <c:pt idx="21">
                  <c:v>6.8933857714093216E-2</c:v>
                </c:pt>
                <c:pt idx="22">
                  <c:v>-4.0656989999999999E-3</c:v>
                </c:pt>
                <c:pt idx="23">
                  <c:v>0.3400730474149154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547072"/>
        <c:axId val="150569728"/>
      </c:scatterChart>
      <c:valAx>
        <c:axId val="150547072"/>
        <c:scaling>
          <c:orientation val="minMax"/>
        </c:scaling>
        <c:delete val="0"/>
        <c:axPos val="b"/>
        <c:numFmt formatCode="0%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it-IT"/>
          </a:p>
        </c:txPr>
        <c:crossAx val="150569728"/>
        <c:crosses val="autoZero"/>
        <c:crossBetween val="midCat"/>
      </c:valAx>
      <c:valAx>
        <c:axId val="150569728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it-IT"/>
          </a:p>
        </c:txPr>
        <c:crossAx val="1505470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'Ottimizzazione a la Markowitz'!$A$2:$A$10</c:f>
              <c:strCache>
                <c:ptCount val="9"/>
                <c:pt idx="0">
                  <c:v>Money Market EMU</c:v>
                </c:pt>
                <c:pt idx="1">
                  <c:v>Bond Market EMU</c:v>
                </c:pt>
                <c:pt idx="2">
                  <c:v>Global Bond  Dev. Mkts</c:v>
                </c:pt>
                <c:pt idx="3">
                  <c:v>Bond High Yield</c:v>
                </c:pt>
                <c:pt idx="4">
                  <c:v>Bond Emerg. Markets</c:v>
                </c:pt>
                <c:pt idx="5">
                  <c:v>Equ Europe</c:v>
                </c:pt>
                <c:pt idx="6">
                  <c:v>Equ North America</c:v>
                </c:pt>
                <c:pt idx="7">
                  <c:v>Equ  Pacific</c:v>
                </c:pt>
                <c:pt idx="8">
                  <c:v>Equ Emerg. Markets</c:v>
                </c:pt>
              </c:strCache>
            </c:strRef>
          </c:cat>
          <c:val>
            <c:numRef>
              <c:f>'Ottimizzazione a la Markowitz'!$D$2:$D$10</c:f>
              <c:numCache>
                <c:formatCode>0.00%</c:formatCode>
                <c:ptCount val="9"/>
                <c:pt idx="0">
                  <c:v>0.17494877037074238</c:v>
                </c:pt>
                <c:pt idx="1">
                  <c:v>0.25501908066598095</c:v>
                </c:pt>
                <c:pt idx="2">
                  <c:v>0</c:v>
                </c:pt>
                <c:pt idx="3">
                  <c:v>0</c:v>
                </c:pt>
                <c:pt idx="4">
                  <c:v>0.40164242277392481</c:v>
                </c:pt>
                <c:pt idx="5">
                  <c:v>0</c:v>
                </c:pt>
                <c:pt idx="6">
                  <c:v>0.15050867504571316</c:v>
                </c:pt>
                <c:pt idx="7">
                  <c:v>0</c:v>
                </c:pt>
                <c:pt idx="8">
                  <c:v>1.7881051143638894E-2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1687170474516695"/>
          <c:y val="4.79936829930157E-2"/>
          <c:w val="0.37434094903339193"/>
          <c:h val="0.90401263401396859"/>
        </c:manualLayout>
      </c:layout>
      <c:overlay val="0"/>
      <c:txPr>
        <a:bodyPr/>
        <a:lstStyle/>
        <a:p>
          <a:pPr rtl="0">
            <a:defRPr sz="1800"/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2400"/>
      </a:pPr>
      <a:endParaRPr lang="it-IT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12"/>
            <c:spPr>
              <a:solidFill>
                <a:srgbClr val="00B050"/>
              </a:solidFill>
            </c:spPr>
          </c:marker>
          <c:dPt>
            <c:idx val="1"/>
            <c:marker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</c:marker>
            <c:bubble3D val="0"/>
          </c:dPt>
          <c:dPt>
            <c:idx val="7"/>
            <c:marker>
              <c:spPr>
                <a:solidFill>
                  <a:srgbClr val="FF0000"/>
                </a:solidFill>
              </c:spPr>
            </c:marker>
            <c:bubble3D val="0"/>
          </c:dPt>
          <c:xVal>
            <c:numRef>
              <c:f>'Ottimizzazione a la Markowitz'!$A$17:$A$26</c:f>
              <c:numCache>
                <c:formatCode>0.00%</c:formatCode>
                <c:ptCount val="10"/>
                <c:pt idx="0">
                  <c:v>1.6322333388940995E-2</c:v>
                </c:pt>
                <c:pt idx="1">
                  <c:v>1.9312675713637609E-2</c:v>
                </c:pt>
                <c:pt idx="2">
                  <c:v>3.766271542619614E-2</c:v>
                </c:pt>
                <c:pt idx="3">
                  <c:v>5.8691167137462599E-2</c:v>
                </c:pt>
                <c:pt idx="4">
                  <c:v>8.0313860153115424E-2</c:v>
                </c:pt>
                <c:pt idx="5">
                  <c:v>0.10219023101922393</c:v>
                </c:pt>
                <c:pt idx="6">
                  <c:v>0.12445543147874726</c:v>
                </c:pt>
                <c:pt idx="7">
                  <c:v>0.14950815416640623</c:v>
                </c:pt>
                <c:pt idx="8">
                  <c:v>0.19058133579499603</c:v>
                </c:pt>
                <c:pt idx="9">
                  <c:v>0.3133732688493735</c:v>
                </c:pt>
              </c:numCache>
            </c:numRef>
          </c:xVal>
          <c:yVal>
            <c:numRef>
              <c:f>'Ottimizzazione a la Markowitz'!$B$17:$B$26</c:f>
              <c:numCache>
                <c:formatCode>0.00%</c:formatCode>
                <c:ptCount val="10"/>
                <c:pt idx="0">
                  <c:v>6.4180000000000001E-3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127616"/>
        <c:axId val="158129536"/>
      </c:scatterChart>
      <c:valAx>
        <c:axId val="15812761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58129536"/>
        <c:crosses val="autoZero"/>
        <c:crossBetween val="midCat"/>
      </c:valAx>
      <c:valAx>
        <c:axId val="158129536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crossAx val="158127616"/>
        <c:crosses val="autoZero"/>
        <c:crossBetween val="midCat"/>
      </c:valAx>
    </c:plotArea>
    <c:plotVisOnly val="1"/>
    <c:dispBlanksAs val="gap"/>
    <c:showDLblsOverMax val="0"/>
  </c:char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'Ottimizzazione a la Markowitz'!$D$16</c:f>
              <c:strCache>
                <c:ptCount val="1"/>
                <c:pt idx="0">
                  <c:v>Money Market EMU</c:v>
                </c:pt>
              </c:strCache>
            </c:strRef>
          </c:tx>
          <c:val>
            <c:numRef>
              <c:f>'Ottimizzazione a la Markowitz'!$D$17:$D$26</c:f>
              <c:numCache>
                <c:formatCode>0.00%</c:formatCode>
                <c:ptCount val="10"/>
                <c:pt idx="0">
                  <c:v>0.81270560320481311</c:v>
                </c:pt>
                <c:pt idx="1">
                  <c:v>0.72651329932255371</c:v>
                </c:pt>
                <c:pt idx="2">
                  <c:v>0.55110732510422189</c:v>
                </c:pt>
                <c:pt idx="3">
                  <c:v>0.36407937473879493</c:v>
                </c:pt>
                <c:pt idx="4">
                  <c:v>0.17494882075344001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'Ottimizzazione a la Markowitz'!$E$16</c:f>
              <c:strCache>
                <c:ptCount val="1"/>
                <c:pt idx="0">
                  <c:v>Bond Market EMU</c:v>
                </c:pt>
              </c:strCache>
            </c:strRef>
          </c:tx>
          <c:val>
            <c:numRef>
              <c:f>'Ottimizzazione a la Markowitz'!$E$17:$E$26</c:f>
              <c:numCache>
                <c:formatCode>0.00%</c:formatCode>
                <c:ptCount val="10"/>
                <c:pt idx="0">
                  <c:v>0.1377352720236559</c:v>
                </c:pt>
                <c:pt idx="1">
                  <c:v>0.17532590939793855</c:v>
                </c:pt>
                <c:pt idx="2">
                  <c:v>0.19139823032533665</c:v>
                </c:pt>
                <c:pt idx="3">
                  <c:v>0.22468809003502879</c:v>
                </c:pt>
                <c:pt idx="4">
                  <c:v>0.25501905376652212</c:v>
                </c:pt>
                <c:pt idx="5">
                  <c:v>0.26685126735645592</c:v>
                </c:pt>
                <c:pt idx="6">
                  <c:v>9.4977135905590773E-2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'Ottimizzazione a la Markowitz'!$F$16</c:f>
              <c:strCache>
                <c:ptCount val="1"/>
                <c:pt idx="0">
                  <c:v>Global Bond  Dev. Mkts</c:v>
                </c:pt>
              </c:strCache>
            </c:strRef>
          </c:tx>
          <c:val>
            <c:numRef>
              <c:f>'Ottimizzazione a la Markowitz'!$F$17:$F$26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'Ottimizzazione a la Markowitz'!$G$16</c:f>
              <c:strCache>
                <c:ptCount val="1"/>
                <c:pt idx="0">
                  <c:v>Bond High Yield</c:v>
                </c:pt>
              </c:strCache>
            </c:strRef>
          </c:tx>
          <c:val>
            <c:numRef>
              <c:f>'Ottimizzazione a la Markowitz'!$G$17:$G$26</c:f>
              <c:numCache>
                <c:formatCode>0.00%</c:formatCode>
                <c:ptCount val="10"/>
                <c:pt idx="0">
                  <c:v>9.7966000615297526E-3</c:v>
                </c:pt>
                <c:pt idx="1">
                  <c:v>1.7448738648263018E-2</c:v>
                </c:pt>
                <c:pt idx="2">
                  <c:v>1.071363251318626E-2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4"/>
          <c:order val="4"/>
          <c:tx>
            <c:strRef>
              <c:f>'Ottimizzazione a la Markowitz'!$H$16</c:f>
              <c:strCache>
                <c:ptCount val="1"/>
                <c:pt idx="0">
                  <c:v>Bond Emerg. Markets</c:v>
                </c:pt>
              </c:strCache>
            </c:strRef>
          </c:tx>
          <c:val>
            <c:numRef>
              <c:f>'Ottimizzazione a la Markowitz'!$H$17:$H$26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0.13662231848934325</c:v>
                </c:pt>
                <c:pt idx="3">
                  <c:v>0.26974775560007624</c:v>
                </c:pt>
                <c:pt idx="4">
                  <c:v>0.40164240135404333</c:v>
                </c:pt>
                <c:pt idx="5">
                  <c:v>0.53424916251573085</c:v>
                </c:pt>
                <c:pt idx="6">
                  <c:v>0.67790361140068811</c:v>
                </c:pt>
                <c:pt idx="7">
                  <c:v>0.57874883003052091</c:v>
                </c:pt>
                <c:pt idx="8">
                  <c:v>0.18022614312231322</c:v>
                </c:pt>
                <c:pt idx="9">
                  <c:v>0</c:v>
                </c:pt>
              </c:numCache>
            </c:numRef>
          </c:val>
        </c:ser>
        <c:ser>
          <c:idx val="5"/>
          <c:order val="5"/>
          <c:tx>
            <c:strRef>
              <c:f>'Ottimizzazione a la Markowitz'!$I$16</c:f>
              <c:strCache>
                <c:ptCount val="1"/>
                <c:pt idx="0">
                  <c:v>Equ Europe</c:v>
                </c:pt>
              </c:strCache>
            </c:strRef>
          </c:tx>
          <c:val>
            <c:numRef>
              <c:f>'Ottimizzazione a la Markowitz'!$I$17:$I$26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6"/>
          <c:order val="6"/>
          <c:tx>
            <c:strRef>
              <c:f>'Ottimizzazione a la Markowitz'!$J$16</c:f>
              <c:strCache>
                <c:ptCount val="1"/>
                <c:pt idx="0">
                  <c:v>Equ North America</c:v>
                </c:pt>
              </c:strCache>
            </c:strRef>
          </c:tx>
          <c:val>
            <c:numRef>
              <c:f>'Ottimizzazione a la Markowitz'!$J$17:$J$26</c:f>
              <c:numCache>
                <c:formatCode>0.00%</c:formatCode>
                <c:ptCount val="10"/>
                <c:pt idx="0">
                  <c:v>0</c:v>
                </c:pt>
                <c:pt idx="1">
                  <c:v>3.2495290924231757E-2</c:v>
                </c:pt>
                <c:pt idx="2">
                  <c:v>7.2736297650190365E-2</c:v>
                </c:pt>
                <c:pt idx="3">
                  <c:v>0.11400121709909337</c:v>
                </c:pt>
                <c:pt idx="4">
                  <c:v>0.15050867824175485</c:v>
                </c:pt>
                <c:pt idx="5">
                  <c:v>0.1842595812894614</c:v>
                </c:pt>
                <c:pt idx="6">
                  <c:v>0.22711925269372102</c:v>
                </c:pt>
                <c:pt idx="7">
                  <c:v>0.37679068151799727</c:v>
                </c:pt>
                <c:pt idx="8">
                  <c:v>0.65617357778154028</c:v>
                </c:pt>
                <c:pt idx="9">
                  <c:v>-9.9999999997324451E-7</c:v>
                </c:pt>
              </c:numCache>
            </c:numRef>
          </c:val>
        </c:ser>
        <c:ser>
          <c:idx val="7"/>
          <c:order val="7"/>
          <c:tx>
            <c:strRef>
              <c:f>'Ottimizzazione a la Markowitz'!$K$16</c:f>
              <c:strCache>
                <c:ptCount val="1"/>
                <c:pt idx="0">
                  <c:v>Equ  Pacific</c:v>
                </c:pt>
              </c:strCache>
            </c:strRef>
          </c:tx>
          <c:val>
            <c:numRef>
              <c:f>'Ottimizzazione a la Markowitz'!$K$17:$K$26</c:f>
              <c:numCache>
                <c:formatCode>0.00%</c:formatCode>
                <c:ptCount val="10"/>
                <c:pt idx="0">
                  <c:v>3.9762524710001135E-2</c:v>
                </c:pt>
                <c:pt idx="1">
                  <c:v>4.8216761707012709E-2</c:v>
                </c:pt>
                <c:pt idx="2">
                  <c:v>3.7422195917721557E-2</c:v>
                </c:pt>
                <c:pt idx="3">
                  <c:v>1.6808265370239845E-2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8"/>
          <c:order val="8"/>
          <c:tx>
            <c:strRef>
              <c:f>'Ottimizzazione a la Markowitz'!$L$16</c:f>
              <c:strCache>
                <c:ptCount val="1"/>
                <c:pt idx="0">
                  <c:v>Equ Emerg. Markets</c:v>
                </c:pt>
              </c:strCache>
            </c:strRef>
          </c:tx>
          <c:val>
            <c:numRef>
              <c:f>'Ottimizzazione a la Markowitz'!$L$17:$L$26</c:f>
              <c:numCache>
                <c:formatCode>0.00%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1.067529715676681E-2</c:v>
                </c:pt>
                <c:pt idx="4">
                  <c:v>1.7881045884239784E-2</c:v>
                </c:pt>
                <c:pt idx="5">
                  <c:v>1.4639988838351929E-2</c:v>
                </c:pt>
                <c:pt idx="6">
                  <c:v>0</c:v>
                </c:pt>
                <c:pt idx="7">
                  <c:v>4.4460488451481969E-2</c:v>
                </c:pt>
                <c:pt idx="8">
                  <c:v>0.16360027909614658</c:v>
                </c:pt>
                <c:pt idx="9">
                  <c:v>1.0000009999999999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437376"/>
        <c:axId val="182439296"/>
      </c:areaChart>
      <c:catAx>
        <c:axId val="182437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it-IT"/>
                  <a:t>Portafogli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182439296"/>
        <c:crosses val="autoZero"/>
        <c:auto val="1"/>
        <c:lblAlgn val="ctr"/>
        <c:lblOffset val="100"/>
        <c:noMultiLvlLbl val="0"/>
      </c:catAx>
      <c:valAx>
        <c:axId val="182439296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it-IT"/>
                  <a:t>Composizione</a:t>
                </a:r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182437376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txPr>
    <a:bodyPr/>
    <a:lstStyle/>
    <a:p>
      <a:pPr>
        <a:defRPr sz="1200"/>
      </a:pPr>
      <a:endParaRPr lang="it-IT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3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3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13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741590</xdr:colOff>
      <xdr:row>11</xdr:row>
      <xdr:rowOff>95250</xdr:rowOff>
    </xdr:from>
    <xdr:to>
      <xdr:col>10</xdr:col>
      <xdr:colOff>443592</xdr:colOff>
      <xdr:row>28</xdr:row>
      <xdr:rowOff>8164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989135</xdr:colOff>
      <xdr:row>4</xdr:row>
      <xdr:rowOff>97447</xdr:rowOff>
    </xdr:from>
    <xdr:to>
      <xdr:col>15</xdr:col>
      <xdr:colOff>783981</xdr:colOff>
      <xdr:row>18</xdr:row>
      <xdr:rowOff>71071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304800</xdr:colOff>
      <xdr:row>23</xdr:row>
      <xdr:rowOff>71438</xdr:rowOff>
    </xdr:to>
    <xdr:graphicFrame macro="">
      <xdr:nvGraphicFramePr>
        <xdr:cNvPr id="2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495300</xdr:colOff>
      <xdr:row>1</xdr:row>
      <xdr:rowOff>9524</xdr:rowOff>
    </xdr:from>
    <xdr:to>
      <xdr:col>16</xdr:col>
      <xdr:colOff>190500</xdr:colOff>
      <xdr:row>23</xdr:row>
      <xdr:rowOff>95249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585108</xdr:colOff>
      <xdr:row>24</xdr:row>
      <xdr:rowOff>68036</xdr:rowOff>
    </xdr:from>
    <xdr:to>
      <xdr:col>10</xdr:col>
      <xdr:colOff>605519</xdr:colOff>
      <xdr:row>47</xdr:row>
      <xdr:rowOff>136752</xdr:rowOff>
    </xdr:to>
    <xdr:graphicFrame macro="">
      <xdr:nvGraphicFramePr>
        <xdr:cNvPr id="5" name="Gra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462643</xdr:colOff>
      <xdr:row>24</xdr:row>
      <xdr:rowOff>136071</xdr:rowOff>
    </xdr:from>
    <xdr:to>
      <xdr:col>19</xdr:col>
      <xdr:colOff>155122</xdr:colOff>
      <xdr:row>47</xdr:row>
      <xdr:rowOff>44222</xdr:rowOff>
    </xdr:to>
    <xdr:graphicFrame macro="">
      <xdr:nvGraphicFramePr>
        <xdr:cNvPr id="6" name="Grafico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557893</xdr:colOff>
      <xdr:row>24</xdr:row>
      <xdr:rowOff>95249</xdr:rowOff>
    </xdr:from>
    <xdr:to>
      <xdr:col>31</xdr:col>
      <xdr:colOff>1361</xdr:colOff>
      <xdr:row>45</xdr:row>
      <xdr:rowOff>108856</xdr:rowOff>
    </xdr:to>
    <xdr:graphicFrame macro="">
      <xdr:nvGraphicFramePr>
        <xdr:cNvPr id="7" name="Grafico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4091" cy="6068580"/>
    <xdr:graphicFrame macro="">
      <xdr:nvGraphicFramePr>
        <xdr:cNvPr id="2" name="Gra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4091" cy="6068580"/>
    <xdr:graphicFrame macro="">
      <xdr:nvGraphicFramePr>
        <xdr:cNvPr id="2" name="Gra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4091" cy="6068580"/>
    <xdr:graphicFrame macro="">
      <xdr:nvGraphicFramePr>
        <xdr:cNvPr id="2" name="Gra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0.4014</cdr:x>
      <cdr:y>0.02735</cdr:y>
    </cdr:from>
    <cdr:to>
      <cdr:x>0.40295</cdr:x>
      <cdr:y>0.89061</cdr:y>
    </cdr:to>
    <cdr:cxnSp macro="">
      <cdr:nvCxnSpPr>
        <cdr:cNvPr id="3" name="Connettore 1 2"/>
        <cdr:cNvCxnSpPr/>
      </cdr:nvCxnSpPr>
      <cdr:spPr>
        <a:xfrm xmlns:a="http://schemas.openxmlformats.org/drawingml/2006/main" flipV="1">
          <a:off x="3730626" y="165966"/>
          <a:ext cx="14431" cy="5238749"/>
        </a:xfrm>
        <a:prstGeom xmlns:a="http://schemas.openxmlformats.org/drawingml/2006/main" prst="line">
          <a:avLst/>
        </a:prstGeom>
        <a:ln xmlns:a="http://schemas.openxmlformats.org/drawingml/2006/main" w="3175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2:D17"/>
  <sheetViews>
    <sheetView zoomScale="240" zoomScaleNormal="240" workbookViewId="0">
      <selection activeCell="A20" sqref="A20"/>
    </sheetView>
  </sheetViews>
  <sheetFormatPr defaultRowHeight="12.75"/>
  <cols>
    <col min="1" max="1" width="15" style="1" bestFit="1" customWidth="1"/>
    <col min="2" max="2" width="16.7109375" style="1" bestFit="1" customWidth="1"/>
    <col min="3" max="3" width="21" style="1" bestFit="1" customWidth="1"/>
    <col min="4" max="4" width="14.28515625" style="1" customWidth="1"/>
    <col min="5" max="16384" width="9.140625" style="1"/>
  </cols>
  <sheetData>
    <row r="2" spans="1:4" ht="13.5" thickBot="1">
      <c r="A2" s="3"/>
      <c r="B2" s="3"/>
      <c r="C2" s="3"/>
      <c r="D2" s="4"/>
    </row>
    <row r="3" spans="1:4" s="2" customFormat="1">
      <c r="A3" s="6" t="s">
        <v>4</v>
      </c>
      <c r="B3" s="5" t="s">
        <v>0</v>
      </c>
      <c r="C3" s="5" t="s">
        <v>2</v>
      </c>
      <c r="D3" s="5" t="s">
        <v>1</v>
      </c>
    </row>
    <row r="4" spans="1:4" ht="13.5" thickBot="1">
      <c r="A4" s="7">
        <v>5.0999999999999997E-2</v>
      </c>
      <c r="B4" s="8">
        <v>1</v>
      </c>
      <c r="C4" s="8">
        <v>3</v>
      </c>
      <c r="D4" s="12">
        <f>C4/(1+$A$4)^B4</f>
        <v>2.8544243577545196</v>
      </c>
    </row>
    <row r="5" spans="1:4">
      <c r="A5" s="3"/>
      <c r="B5" s="8">
        <v>2</v>
      </c>
      <c r="C5" s="8">
        <v>3</v>
      </c>
      <c r="D5" s="12">
        <f>C5/(1+$A$4)^B5</f>
        <v>2.7159128047141006</v>
      </c>
    </row>
    <row r="6" spans="1:4">
      <c r="A6" s="3"/>
      <c r="B6" s="8">
        <v>3</v>
      </c>
      <c r="C6" s="8">
        <v>3</v>
      </c>
      <c r="D6" s="12">
        <f>C6/(1+$A$4)^B6</f>
        <v>2.5841225544377742</v>
      </c>
    </row>
    <row r="7" spans="1:4" ht="13.5" thickBot="1">
      <c r="A7" s="3"/>
      <c r="B7" s="9">
        <v>4</v>
      </c>
      <c r="C7" s="9">
        <v>103</v>
      </c>
      <c r="D7" s="13">
        <f>C7/(1+$A$4)^B7</f>
        <v>84.416309263270136</v>
      </c>
    </row>
    <row r="8" spans="1:4" ht="13.5" thickBot="1">
      <c r="A8" s="3"/>
      <c r="B8" s="3"/>
      <c r="C8" s="10" t="s">
        <v>3</v>
      </c>
      <c r="D8" s="11">
        <f>SUM(D4:D7)</f>
        <v>92.570768980176524</v>
      </c>
    </row>
    <row r="9" spans="1:4">
      <c r="A9" s="3"/>
    </row>
    <row r="12" spans="1:4">
      <c r="D12" s="15"/>
    </row>
    <row r="14" spans="1:4">
      <c r="D14" s="14"/>
    </row>
    <row r="17" spans="3:3">
      <c r="C17" s="16"/>
    </row>
  </sheetData>
  <phoneticPr fontId="4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E17"/>
  <sheetViews>
    <sheetView zoomScale="240" zoomScaleNormal="240" workbookViewId="0">
      <selection activeCell="C6" sqref="C6"/>
    </sheetView>
  </sheetViews>
  <sheetFormatPr defaultRowHeight="12.75"/>
  <cols>
    <col min="1" max="1" width="15" style="1" bestFit="1" customWidth="1"/>
    <col min="2" max="2" width="16.7109375" style="1" bestFit="1" customWidth="1"/>
    <col min="3" max="3" width="21" style="1" bestFit="1" customWidth="1"/>
    <col min="4" max="4" width="14.28515625" style="1" customWidth="1"/>
    <col min="5" max="16384" width="9.140625" style="1"/>
  </cols>
  <sheetData>
    <row r="2" spans="1:5" ht="13.5" thickBot="1">
      <c r="A2" s="3"/>
      <c r="B2" s="3"/>
      <c r="C2" s="3"/>
    </row>
    <row r="3" spans="1:5" s="2" customFormat="1">
      <c r="A3" s="5" t="s">
        <v>5</v>
      </c>
      <c r="B3" s="5" t="s">
        <v>6</v>
      </c>
      <c r="C3" s="5" t="s">
        <v>7</v>
      </c>
      <c r="D3" s="1"/>
      <c r="E3" s="1"/>
    </row>
    <row r="4" spans="1:5" ht="13.5" thickBot="1">
      <c r="A4" s="17">
        <v>2</v>
      </c>
      <c r="B4" s="18">
        <v>1.4999999999999999E-2</v>
      </c>
      <c r="C4" s="19">
        <v>7.0000000000000007E-2</v>
      </c>
    </row>
    <row r="6" spans="1:5" ht="13.5" thickBot="1"/>
    <row r="7" spans="1:5" ht="13.5" thickBot="1">
      <c r="A7" s="20" t="s">
        <v>8</v>
      </c>
      <c r="B7" s="21">
        <f>A4/(C4-B4)</f>
        <v>36.36363636363636</v>
      </c>
    </row>
    <row r="12" spans="1:5">
      <c r="D12" s="15"/>
    </row>
    <row r="14" spans="1:5">
      <c r="D14" s="14"/>
    </row>
    <row r="17" spans="3:3">
      <c r="C17" s="16"/>
    </row>
  </sheetData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E33"/>
  <sheetViews>
    <sheetView zoomScale="160" zoomScaleNormal="160" workbookViewId="0">
      <selection activeCell="D14" sqref="D14"/>
    </sheetView>
  </sheetViews>
  <sheetFormatPr defaultRowHeight="12.75"/>
  <cols>
    <col min="1" max="1" width="21.85546875" style="33" bestFit="1" customWidth="1"/>
    <col min="2" max="2" width="10.5703125" style="33" hidden="1" customWidth="1"/>
    <col min="3" max="3" width="7.5703125" style="33" hidden="1" customWidth="1"/>
    <col min="4" max="5" width="16.42578125" style="33" bestFit="1" customWidth="1"/>
    <col min="6" max="6" width="7.5703125" style="33" customWidth="1"/>
    <col min="7" max="7" width="21.7109375" style="33" bestFit="1" customWidth="1"/>
    <col min="8" max="17" width="9.140625" style="33"/>
    <col min="18" max="18" width="23" style="33" bestFit="1" customWidth="1"/>
    <col min="19" max="19" width="11.42578125" style="33" customWidth="1"/>
    <col min="20" max="20" width="12.85546875" style="33" customWidth="1"/>
    <col min="21" max="16384" width="9.140625" style="33"/>
  </cols>
  <sheetData>
    <row r="1" spans="1:31">
      <c r="A1" s="22" t="s">
        <v>9</v>
      </c>
      <c r="B1" s="23" t="s">
        <v>10</v>
      </c>
      <c r="C1" s="24" t="s">
        <v>11</v>
      </c>
      <c r="D1" s="25" t="s">
        <v>12</v>
      </c>
      <c r="E1" s="25" t="s">
        <v>13</v>
      </c>
      <c r="F1" s="25" t="s">
        <v>14</v>
      </c>
    </row>
    <row r="2" spans="1:31">
      <c r="A2" s="26" t="s">
        <v>24</v>
      </c>
      <c r="B2" s="27">
        <v>3.0000000000000001E-3</v>
      </c>
      <c r="C2" s="28">
        <v>1.9511847756626535E-2</v>
      </c>
      <c r="D2" s="29">
        <v>5.4127651548025284E-2</v>
      </c>
      <c r="E2" s="29">
        <v>6.9530414545391342E-2</v>
      </c>
      <c r="F2" s="29">
        <f>E2-D2</f>
        <v>1.5402762997366058E-2</v>
      </c>
    </row>
    <row r="3" spans="1:31">
      <c r="A3" s="26" t="s">
        <v>25</v>
      </c>
      <c r="B3" s="27">
        <v>5.0000000000000001E-3</v>
      </c>
      <c r="C3" s="28">
        <v>4.2167852692964254E-2</v>
      </c>
      <c r="D3" s="29">
        <v>0.37538839761862092</v>
      </c>
      <c r="E3" s="29">
        <v>0.48221029650241931</v>
      </c>
      <c r="F3" s="29">
        <f t="shared" ref="F3:F10" si="0">E3-D3</f>
        <v>0.10682189888379839</v>
      </c>
    </row>
    <row r="4" spans="1:31">
      <c r="A4" s="26" t="s">
        <v>26</v>
      </c>
      <c r="B4" s="27">
        <v>1.6E-2</v>
      </c>
      <c r="C4" s="28">
        <v>8.0870429014672243E-2</v>
      </c>
      <c r="D4" s="29">
        <v>0.15479775453820074</v>
      </c>
      <c r="E4" s="29">
        <v>0.19884757117509747</v>
      </c>
      <c r="F4" s="29">
        <f t="shared" si="0"/>
        <v>4.4049816636896721E-2</v>
      </c>
    </row>
    <row r="5" spans="1:31">
      <c r="A5" s="26" t="s">
        <v>27</v>
      </c>
      <c r="B5" s="27">
        <v>0.05</v>
      </c>
      <c r="C5" s="28">
        <v>0.15928980864777459</v>
      </c>
      <c r="D5" s="29">
        <v>4.2972213882372677E-2</v>
      </c>
      <c r="E5" s="29">
        <v>2.5783328329423604E-2</v>
      </c>
      <c r="F5" s="29">
        <f t="shared" si="0"/>
        <v>-1.7188885552949073E-2</v>
      </c>
    </row>
    <row r="6" spans="1:31">
      <c r="A6" s="26" t="s">
        <v>28</v>
      </c>
      <c r="B6" s="27">
        <v>0.06</v>
      </c>
      <c r="C6" s="28">
        <v>0.1303506827511523</v>
      </c>
      <c r="D6" s="29">
        <v>8.5539002389888957E-2</v>
      </c>
      <c r="E6" s="29">
        <v>5.1323401433933373E-2</v>
      </c>
      <c r="F6" s="29">
        <f t="shared" si="0"/>
        <v>-3.4215600955955584E-2</v>
      </c>
    </row>
    <row r="7" spans="1:31">
      <c r="A7" s="26" t="s">
        <v>29</v>
      </c>
      <c r="B7" s="27">
        <v>6.5000000000000002E-2</v>
      </c>
      <c r="C7" s="28">
        <v>0.20306532266639479</v>
      </c>
      <c r="D7" s="29">
        <v>5.7434996004578298E-2</v>
      </c>
      <c r="E7" s="29">
        <v>3.4460997602746977E-2</v>
      </c>
      <c r="F7" s="29">
        <f t="shared" si="0"/>
        <v>-2.2973998401831321E-2</v>
      </c>
    </row>
    <row r="8" spans="1:31" ht="15">
      <c r="A8" s="26" t="s">
        <v>30</v>
      </c>
      <c r="B8" s="27">
        <v>8.3000000000000004E-2</v>
      </c>
      <c r="C8" s="28">
        <v>0.21254525014074535</v>
      </c>
      <c r="D8" s="29">
        <v>0.14539894609978188</v>
      </c>
      <c r="E8" s="29">
        <v>8.723936765986913E-2</v>
      </c>
      <c r="F8" s="29">
        <f t="shared" si="0"/>
        <v>-5.8159578439912749E-2</v>
      </c>
      <c r="AD8" s="34"/>
      <c r="AE8" s="35"/>
    </row>
    <row r="9" spans="1:31" ht="15">
      <c r="A9" s="26" t="s">
        <v>31</v>
      </c>
      <c r="B9" s="27">
        <v>7.0000000000000007E-2</v>
      </c>
      <c r="C9" s="28">
        <v>0.23392173472875805</v>
      </c>
      <c r="D9" s="29">
        <v>2.6906025439217374E-2</v>
      </c>
      <c r="E9" s="29">
        <v>1.6143615263530423E-2</v>
      </c>
      <c r="F9" s="29">
        <f t="shared" si="0"/>
        <v>-1.0762410175686951E-2</v>
      </c>
      <c r="AD9" s="34"/>
      <c r="AE9" s="35"/>
    </row>
    <row r="10" spans="1:31" ht="15">
      <c r="A10" s="26" t="s">
        <v>32</v>
      </c>
      <c r="B10" s="27">
        <v>0.09</v>
      </c>
      <c r="C10" s="28">
        <v>0.3133732688493735</v>
      </c>
      <c r="D10" s="29">
        <v>5.7435012479313895E-2</v>
      </c>
      <c r="E10" s="29">
        <v>3.4461007487588333E-2</v>
      </c>
      <c r="F10" s="29">
        <f t="shared" si="0"/>
        <v>-2.2974004991725562E-2</v>
      </c>
      <c r="AD10" s="34"/>
      <c r="AE10" s="35"/>
    </row>
    <row r="11" spans="1:31" ht="15">
      <c r="A11" s="30" t="s">
        <v>33</v>
      </c>
      <c r="B11" s="31">
        <v>3.4651000023323317E-2</v>
      </c>
      <c r="C11" s="31">
        <v>7.3722751640980855E-2</v>
      </c>
      <c r="D11" s="32">
        <f>SUM(D2:D10)</f>
        <v>1.0000000000000002</v>
      </c>
      <c r="E11" s="32">
        <f>SUM(E2:E10)</f>
        <v>1</v>
      </c>
      <c r="F11" s="32">
        <f>SUM(F2:F10)</f>
        <v>-3.4694469519536142E-17</v>
      </c>
      <c r="AD11" s="34"/>
      <c r="AE11" s="35"/>
    </row>
    <row r="12" spans="1:31" ht="15">
      <c r="AD12" s="34"/>
      <c r="AE12" s="35"/>
    </row>
    <row r="13" spans="1:31" ht="15">
      <c r="AD13" s="34"/>
      <c r="AE13" s="35"/>
    </row>
    <row r="29" spans="19:27">
      <c r="S29" s="36"/>
      <c r="T29" s="36"/>
      <c r="U29" s="36"/>
      <c r="V29" s="36"/>
      <c r="W29" s="36"/>
      <c r="X29" s="36"/>
      <c r="Y29" s="36"/>
      <c r="Z29" s="36"/>
      <c r="AA29" s="36"/>
    </row>
    <row r="30" spans="19:27">
      <c r="S30" s="36"/>
      <c r="T30" s="36"/>
      <c r="U30" s="36"/>
      <c r="V30" s="36"/>
      <c r="W30" s="36"/>
      <c r="X30" s="36"/>
      <c r="Y30" s="36"/>
      <c r="Z30" s="36"/>
      <c r="AA30" s="36"/>
    </row>
    <row r="31" spans="19:27">
      <c r="S31" s="36"/>
      <c r="T31" s="36"/>
      <c r="U31" s="36"/>
      <c r="V31" s="36"/>
      <c r="W31" s="36"/>
      <c r="X31" s="36"/>
      <c r="Y31" s="36"/>
      <c r="Z31" s="36"/>
      <c r="AA31" s="36"/>
    </row>
    <row r="32" spans="19:27">
      <c r="S32" s="36"/>
      <c r="T32" s="36"/>
      <c r="U32" s="36"/>
      <c r="V32" s="36"/>
      <c r="W32" s="36"/>
      <c r="X32" s="36"/>
      <c r="Y32" s="36"/>
      <c r="Z32" s="36"/>
      <c r="AA32" s="36"/>
    </row>
    <row r="33" spans="19:27">
      <c r="S33" s="36"/>
      <c r="T33" s="36"/>
      <c r="U33" s="36"/>
      <c r="V33" s="36"/>
      <c r="W33" s="36"/>
      <c r="X33" s="36"/>
      <c r="Y33" s="36"/>
      <c r="Z33" s="36"/>
      <c r="AA33" s="36"/>
    </row>
  </sheetData>
  <conditionalFormatting sqref="F2:F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R66"/>
  <sheetViews>
    <sheetView topLeftCell="A20" zoomScaleNormal="100" workbookViewId="0">
      <selection activeCell="B20" sqref="B20"/>
    </sheetView>
  </sheetViews>
  <sheetFormatPr defaultRowHeight="12.75"/>
  <cols>
    <col min="1" max="1" width="17" customWidth="1"/>
    <col min="2" max="2" width="15.28515625" customWidth="1"/>
    <col min="3" max="3" width="13.140625" customWidth="1"/>
    <col min="4" max="10" width="16.5703125" customWidth="1"/>
    <col min="11" max="11" width="17.28515625" style="1" customWidth="1"/>
    <col min="12" max="13" width="9.140625" style="1"/>
    <col min="14" max="14" width="19.28515625" style="1" customWidth="1"/>
    <col min="15" max="18" width="16.85546875" style="1" customWidth="1"/>
    <col min="19" max="16384" width="9.140625" style="1"/>
  </cols>
  <sheetData>
    <row r="1" spans="1:12" ht="54">
      <c r="A1" s="78" t="s">
        <v>34</v>
      </c>
      <c r="B1" s="37" t="s">
        <v>36</v>
      </c>
      <c r="C1" s="37" t="s">
        <v>37</v>
      </c>
      <c r="D1" s="37" t="s">
        <v>38</v>
      </c>
      <c r="E1" s="37" t="s">
        <v>27</v>
      </c>
      <c r="F1" s="37" t="s">
        <v>28</v>
      </c>
      <c r="G1" s="37" t="s">
        <v>29</v>
      </c>
      <c r="H1" s="37" t="s">
        <v>30</v>
      </c>
      <c r="I1" s="37" t="s">
        <v>31</v>
      </c>
      <c r="J1" s="37" t="s">
        <v>32</v>
      </c>
    </row>
    <row r="2" spans="1:12" ht="15.75" customHeight="1">
      <c r="A2" s="38">
        <v>1996</v>
      </c>
      <c r="B2" s="39">
        <v>4.8318404340774883E-2</v>
      </c>
      <c r="C2" s="39">
        <v>7.2891856461054463E-2</v>
      </c>
      <c r="D2" s="39">
        <v>0.12408848946951322</v>
      </c>
      <c r="E2" s="39">
        <v>0.13867891140412203</v>
      </c>
      <c r="F2" s="39">
        <v>0.33775848590049384</v>
      </c>
      <c r="G2" s="39">
        <v>0.27589303273320775</v>
      </c>
      <c r="H2" s="39">
        <v>0.30933847662733271</v>
      </c>
      <c r="I2" s="39">
        <v>2.828062344875143E-2</v>
      </c>
      <c r="J2" s="39">
        <v>0.11886676498366265</v>
      </c>
    </row>
    <row r="3" spans="1:12" ht="15.75" customHeight="1">
      <c r="A3" s="38">
        <v>1997</v>
      </c>
      <c r="B3" s="39">
        <v>4.4211835123685754E-2</v>
      </c>
      <c r="C3" s="39">
        <v>6.1587135817369867E-2</v>
      </c>
      <c r="D3" s="39">
        <v>0.18306854815490406</v>
      </c>
      <c r="E3" s="39">
        <v>0.28755807744722217</v>
      </c>
      <c r="F3" s="39">
        <v>0.19763480702053715</v>
      </c>
      <c r="G3" s="80">
        <v>0.41847864716090505</v>
      </c>
      <c r="H3" s="80">
        <v>0.52362019794740711</v>
      </c>
      <c r="I3" s="39">
        <v>-0.14902474176368097</v>
      </c>
      <c r="J3" s="39">
        <v>1.0331277514621474E-2</v>
      </c>
    </row>
    <row r="4" spans="1:12" ht="15.75" customHeight="1">
      <c r="A4" s="38">
        <v>1998</v>
      </c>
      <c r="B4" s="39">
        <v>4.4587515864774697E-2</v>
      </c>
      <c r="C4" s="39">
        <v>0.10942746330606473</v>
      </c>
      <c r="D4" s="39">
        <v>6.8199269443328978E-2</v>
      </c>
      <c r="E4" s="39">
        <v>-3.3729999999999927E-2</v>
      </c>
      <c r="F4" s="39">
        <v>-5.6578727641900084E-2</v>
      </c>
      <c r="G4" s="39">
        <v>0.17207453818174914</v>
      </c>
      <c r="H4" s="39">
        <v>0.1774744208655378</v>
      </c>
      <c r="I4" s="39">
        <v>-7.7654656190339622E-2</v>
      </c>
      <c r="J4" s="39">
        <v>-0.32854868927950798</v>
      </c>
      <c r="L4" s="79">
        <f>CORREL(C2:C25,J2:J25)</f>
        <v>-0.41786087048361154</v>
      </c>
    </row>
    <row r="5" spans="1:12" ht="15.75" customHeight="1">
      <c r="A5" s="38">
        <v>1999</v>
      </c>
      <c r="B5" s="39">
        <v>3.148416513502076E-2</v>
      </c>
      <c r="C5" s="39">
        <v>-2.9672956497622114E-2</v>
      </c>
      <c r="D5" s="39">
        <v>0.1067335211674371</v>
      </c>
      <c r="E5" s="39">
        <v>0.20263487431049287</v>
      </c>
      <c r="F5" s="39">
        <v>0.39008766626494595</v>
      </c>
      <c r="G5" s="39">
        <v>0.33058185088248265</v>
      </c>
      <c r="H5" s="39">
        <v>0.42135635121975068</v>
      </c>
      <c r="I5" s="39">
        <v>0.78790519335652354</v>
      </c>
      <c r="J5" s="39">
        <v>0.90863709545049487</v>
      </c>
    </row>
    <row r="6" spans="1:12" ht="15.75" customHeight="1">
      <c r="A6" s="38">
        <v>2000</v>
      </c>
      <c r="B6" s="39">
        <v>4.3210458233030963E-2</v>
      </c>
      <c r="C6" s="39">
        <v>8.3903018176963801E-2</v>
      </c>
      <c r="D6" s="39">
        <v>0.1048775335795747</v>
      </c>
      <c r="E6" s="39">
        <v>5.7225468345281083E-3</v>
      </c>
      <c r="F6" s="39">
        <v>0.17383461824804236</v>
      </c>
      <c r="G6" s="39">
        <v>-2.4648492000152664E-2</v>
      </c>
      <c r="H6" s="39">
        <v>-5.8406173424062333E-2</v>
      </c>
      <c r="I6" s="39">
        <v>-0.18788151413398185</v>
      </c>
      <c r="J6" s="39">
        <v>-0.26367031644844086</v>
      </c>
    </row>
    <row r="7" spans="1:12" ht="15.75" customHeight="1">
      <c r="A7" s="38">
        <v>2001</v>
      </c>
      <c r="B7" s="39">
        <v>4.7402997331143448E-2</v>
      </c>
      <c r="C7" s="39">
        <v>6.2532540980592147E-2</v>
      </c>
      <c r="D7" s="39">
        <v>4.7453241330402934E-2</v>
      </c>
      <c r="E7" s="39">
        <v>8.7266411116434961E-2</v>
      </c>
      <c r="F7" s="39">
        <v>6.9257981004768876E-2</v>
      </c>
      <c r="G7" s="39">
        <v>-0.16832807491403867</v>
      </c>
      <c r="H7" s="39">
        <v>-8.7718848757472531E-2</v>
      </c>
      <c r="I7" s="39">
        <v>-0.19609741582555273</v>
      </c>
      <c r="J7" s="39">
        <v>3.9736277088174114E-3</v>
      </c>
    </row>
    <row r="8" spans="1:12" ht="15.75" customHeight="1">
      <c r="A8" s="38">
        <v>2002</v>
      </c>
      <c r="B8" s="39">
        <v>3.5273133538486184E-2</v>
      </c>
      <c r="C8" s="39">
        <v>8.4875559541034359E-2</v>
      </c>
      <c r="D8" s="39">
        <v>3.1368276779353008E-3</v>
      </c>
      <c r="E8" s="39">
        <v>-0.16127991437857603</v>
      </c>
      <c r="F8" s="39">
        <v>-4.9689975603592118E-2</v>
      </c>
      <c r="G8" s="39">
        <v>-0.32859895397568556</v>
      </c>
      <c r="H8" s="39">
        <v>-0.3581115920473858</v>
      </c>
      <c r="I8" s="39">
        <v>-0.24613693295554673</v>
      </c>
      <c r="J8" s="39">
        <v>-0.2266389977593409</v>
      </c>
    </row>
    <row r="9" spans="1:12" ht="15.75" customHeight="1">
      <c r="A9" s="38">
        <v>2003</v>
      </c>
      <c r="B9" s="39">
        <v>2.5411502766070862E-2</v>
      </c>
      <c r="C9" s="39">
        <v>3.7685942345611387E-2</v>
      </c>
      <c r="D9" s="39">
        <v>-4.9184811627830234E-2</v>
      </c>
      <c r="E9" s="39">
        <v>8.7401596967450201E-2</v>
      </c>
      <c r="F9" s="39">
        <v>1.4666739212519486E-2</v>
      </c>
      <c r="G9" s="39">
        <v>0.11920527044989034</v>
      </c>
      <c r="H9" s="39">
        <v>6.091893234174825E-2</v>
      </c>
      <c r="I9" s="39">
        <v>0.13639589965808135</v>
      </c>
      <c r="J9" s="39">
        <v>0.25868559802186758</v>
      </c>
    </row>
    <row r="10" spans="1:12" ht="15.75" customHeight="1">
      <c r="A10" s="38">
        <v>2004</v>
      </c>
      <c r="B10" s="39">
        <v>2.1831287573300159E-2</v>
      </c>
      <c r="C10" s="39">
        <v>7.5593422787895867E-2</v>
      </c>
      <c r="D10" s="39">
        <v>2.0888849437054463E-2</v>
      </c>
      <c r="E10" s="39">
        <v>4.3264418596624665E-2</v>
      </c>
      <c r="F10" s="39">
        <v>5.1034586075128674E-2</v>
      </c>
      <c r="G10" s="39">
        <v>9.2752421393938161E-2</v>
      </c>
      <c r="H10" s="39">
        <v>1.4026524264905948E-2</v>
      </c>
      <c r="I10" s="39">
        <v>9.5012946572040707E-2</v>
      </c>
      <c r="J10" s="39">
        <v>0.13539508656999522</v>
      </c>
    </row>
    <row r="11" spans="1:12" ht="15.75" customHeight="1">
      <c r="A11" s="38">
        <v>2005</v>
      </c>
      <c r="B11" s="39">
        <v>2.1950302837566146E-2</v>
      </c>
      <c r="C11" s="39">
        <v>5.6697383928527696E-2</v>
      </c>
      <c r="D11" s="39">
        <v>7.9256949991453718E-2</v>
      </c>
      <c r="E11" s="39">
        <v>0.16937124708451257</v>
      </c>
      <c r="F11" s="39">
        <v>0.24110171344386644</v>
      </c>
      <c r="G11" s="39">
        <v>0.23014941723072729</v>
      </c>
      <c r="H11" s="39">
        <v>0.21230531209493347</v>
      </c>
      <c r="I11" s="39">
        <v>0.37842870190743644</v>
      </c>
      <c r="J11" s="39">
        <v>0.50452858117362531</v>
      </c>
    </row>
    <row r="12" spans="1:12" ht="15.75" customHeight="1">
      <c r="A12" s="38">
        <v>2006</v>
      </c>
      <c r="B12" s="39">
        <v>3.0160189539941283E-2</v>
      </c>
      <c r="C12" s="39">
        <v>-2.8239841620452092E-3</v>
      </c>
      <c r="D12" s="39">
        <v>-5.1070580081500436E-2</v>
      </c>
      <c r="E12" s="39">
        <v>1.5390708991116275E-2</v>
      </c>
      <c r="F12" s="39">
        <v>-1.894189319987194E-3</v>
      </c>
      <c r="G12" s="39">
        <v>0.16646727555423091</v>
      </c>
      <c r="H12" s="39">
        <v>1.5290847179922665E-2</v>
      </c>
      <c r="I12" s="39">
        <v>1.1190513887621677E-2</v>
      </c>
      <c r="J12" s="39">
        <v>0.15715284098030682</v>
      </c>
    </row>
    <row r="13" spans="1:12" ht="15.75" customHeight="1">
      <c r="A13" s="38">
        <v>2007</v>
      </c>
      <c r="B13" s="39">
        <v>4.4157778929626884E-2</v>
      </c>
      <c r="C13" s="39">
        <v>9.7233133589003564E-3</v>
      </c>
      <c r="D13" s="39">
        <v>-8.64551512868144E-3</v>
      </c>
      <c r="E13" s="39">
        <v>-7.089022011702395E-2</v>
      </c>
      <c r="F13" s="39">
        <v>-5.3456653883380278E-3</v>
      </c>
      <c r="G13" s="39">
        <v>-7.3328336162973001E-3</v>
      </c>
      <c r="H13" s="39">
        <v>-5.4563029992838109E-2</v>
      </c>
      <c r="I13" s="39">
        <v>-5.4720676439003364E-2</v>
      </c>
      <c r="J13" s="39">
        <v>0.22100750228415658</v>
      </c>
    </row>
    <row r="14" spans="1:12" ht="15.75" customHeight="1">
      <c r="A14" s="38">
        <v>2008</v>
      </c>
      <c r="B14" s="39">
        <v>5.7465407337030733E-2</v>
      </c>
      <c r="C14" s="39">
        <v>9.969375657756635E-2</v>
      </c>
      <c r="D14" s="39">
        <v>0.18469272206735934</v>
      </c>
      <c r="E14" s="39">
        <v>-0.24126013060135088</v>
      </c>
      <c r="F14" s="39">
        <v>-1.2968903778351693E-2</v>
      </c>
      <c r="G14" s="80">
        <v>-0.4520627520498835</v>
      </c>
      <c r="H14" s="80">
        <v>-0.3573246528503769</v>
      </c>
      <c r="I14" s="39">
        <v>-0.34311163316721388</v>
      </c>
      <c r="J14" s="39">
        <v>-0.51846217640632042</v>
      </c>
    </row>
    <row r="15" spans="1:12" ht="15.75" customHeight="1">
      <c r="A15" s="38">
        <v>2009</v>
      </c>
      <c r="B15" s="39">
        <v>2.3113023949303396E-2</v>
      </c>
      <c r="C15" s="39">
        <v>4.324722114904371E-2</v>
      </c>
      <c r="D15" s="39">
        <v>-1.2753219766629085E-2</v>
      </c>
      <c r="E15" s="39">
        <v>0.56925752641848137</v>
      </c>
      <c r="F15" s="39">
        <v>0.14658973590203894</v>
      </c>
      <c r="G15" s="39">
        <v>0.27152918809143156</v>
      </c>
      <c r="H15" s="39">
        <v>0.22348628491973199</v>
      </c>
      <c r="I15" s="39">
        <v>0.21426995328010337</v>
      </c>
      <c r="J15" s="39">
        <v>0.69059849331227874</v>
      </c>
    </row>
    <row r="16" spans="1:12" ht="15.75" customHeight="1">
      <c r="A16" s="38">
        <v>2010</v>
      </c>
      <c r="B16" s="39">
        <v>1.1052958789707988E-2</v>
      </c>
      <c r="C16" s="39">
        <v>1.1438110407179507E-2</v>
      </c>
      <c r="D16" s="39">
        <v>0.14098046535531922</v>
      </c>
      <c r="E16" s="39">
        <v>0.21801765498482606</v>
      </c>
      <c r="F16" s="39">
        <v>0.17277332231628462</v>
      </c>
      <c r="G16" s="39">
        <v>9.413124001767087E-2</v>
      </c>
      <c r="H16" s="39">
        <v>0.23708544271102391</v>
      </c>
      <c r="I16" s="39">
        <v>0.21769564465740449</v>
      </c>
      <c r="J16" s="39">
        <v>0.24042146301123071</v>
      </c>
    </row>
    <row r="17" spans="1:18" ht="15.75" customHeight="1">
      <c r="A17" s="38">
        <v>2011</v>
      </c>
      <c r="B17" s="39">
        <v>1.5905963843285995E-2</v>
      </c>
      <c r="C17" s="39">
        <v>2.1785492637240975E-2</v>
      </c>
      <c r="D17" s="39">
        <v>0.13575394653067643</v>
      </c>
      <c r="E17" s="39">
        <v>6.0595095322774295E-2</v>
      </c>
      <c r="F17" s="39">
        <v>5.1516515568174936E-2</v>
      </c>
      <c r="G17" s="39">
        <v>-0.12179776354262045</v>
      </c>
      <c r="H17" s="39">
        <v>2.0278838147977776E-2</v>
      </c>
      <c r="I17" s="39">
        <v>-0.13487420662362687</v>
      </c>
      <c r="J17" s="39">
        <v>-0.13346850724298437</v>
      </c>
    </row>
    <row r="18" spans="1:18" ht="15.75" customHeight="1">
      <c r="A18" s="38">
        <v>2012</v>
      </c>
      <c r="B18" s="39">
        <v>1.1938401888962114E-2</v>
      </c>
      <c r="C18" s="39">
        <v>0.11417449209849195</v>
      </c>
      <c r="D18" s="39">
        <v>-6.6193204682515328E-3</v>
      </c>
      <c r="E18" s="39">
        <v>0.17477214017643905</v>
      </c>
      <c r="F18" s="39">
        <v>0.10498437055748933</v>
      </c>
      <c r="G18" s="39">
        <v>0.1293</v>
      </c>
      <c r="H18" s="39">
        <v>0.1072</v>
      </c>
      <c r="I18" s="39">
        <v>8.8999999999999996E-2</v>
      </c>
      <c r="J18" s="39">
        <v>0.12920000000000001</v>
      </c>
    </row>
    <row r="19" spans="1:18" ht="15.75" customHeight="1">
      <c r="A19" s="38">
        <v>2013</v>
      </c>
      <c r="B19" s="39">
        <v>2.3070600245562733E-3</v>
      </c>
      <c r="C19" s="39">
        <v>2.1541994248736929E-2</v>
      </c>
      <c r="D19" s="39">
        <v>-9.0687178769365051E-2</v>
      </c>
      <c r="E19" s="39">
        <v>2.1661171189774731E-2</v>
      </c>
      <c r="F19" s="39">
        <v>-0.10925256739847522</v>
      </c>
      <c r="G19" s="39">
        <v>0.16445012681084825</v>
      </c>
      <c r="H19" s="39">
        <v>0.2151311596079597</v>
      </c>
      <c r="I19" s="39">
        <v>0.1012028103024798</v>
      </c>
      <c r="J19" s="39">
        <v>-9.1165324896226307E-2</v>
      </c>
    </row>
    <row r="20" spans="1:18" ht="15.75" customHeight="1">
      <c r="A20" s="38">
        <v>2014</v>
      </c>
      <c r="B20" s="39">
        <v>3.1182908760136741E-3</v>
      </c>
      <c r="C20" s="39">
        <v>0.13501671786074509</v>
      </c>
      <c r="D20" s="39">
        <v>0.18787705432454427</v>
      </c>
      <c r="E20" s="39">
        <v>0.06</v>
      </c>
      <c r="F20" s="39">
        <v>0.27904801478639873</v>
      </c>
      <c r="G20" s="39">
        <v>0.13675347239920144</v>
      </c>
      <c r="H20" s="39">
        <v>0.32208702780573639</v>
      </c>
      <c r="I20" s="39">
        <v>0.20404293362841441</v>
      </c>
      <c r="J20" s="39">
        <v>0.22759193539663447</v>
      </c>
    </row>
    <row r="21" spans="1:18" ht="15.75" customHeight="1">
      <c r="A21" s="38">
        <v>2015</v>
      </c>
      <c r="B21" s="39">
        <v>9.8186212286122121E-4</v>
      </c>
      <c r="C21" s="39">
        <v>1.7068539949633754E-2</v>
      </c>
      <c r="D21" s="39">
        <v>8.609286123815818E-2</v>
      </c>
      <c r="E21" s="39">
        <v>6.7443379406520565E-2</v>
      </c>
      <c r="F21" s="39">
        <v>0.128885485993673</v>
      </c>
      <c r="G21" s="39">
        <v>5.5893198803945277E-2</v>
      </c>
      <c r="H21" s="39">
        <v>8.8716211104957976E-2</v>
      </c>
      <c r="I21" s="39">
        <v>0.12004958681640243</v>
      </c>
      <c r="J21" s="39">
        <v>-7.3927533960394642E-2</v>
      </c>
    </row>
    <row r="22" spans="1:18" ht="15.75" customHeight="1">
      <c r="A22" s="38">
        <v>2016</v>
      </c>
      <c r="B22" s="39">
        <v>-1.5013760437826429E-3</v>
      </c>
      <c r="C22" s="39">
        <v>3.1253869281115287E-2</v>
      </c>
      <c r="D22" s="39">
        <v>4.8989421624628715E-2</v>
      </c>
      <c r="E22" s="39">
        <v>0.18531187357360568</v>
      </c>
      <c r="F22" s="39">
        <v>0.13220800749098416</v>
      </c>
      <c r="G22" s="39">
        <v>3.5143498446938093E-2</v>
      </c>
      <c r="H22" s="39">
        <v>0.15983876111346529</v>
      </c>
      <c r="I22" s="39">
        <v>7.8913900545566795E-2</v>
      </c>
      <c r="J22" s="39">
        <v>0.15267442373879336</v>
      </c>
    </row>
    <row r="23" spans="1:18" ht="15.75" customHeight="1">
      <c r="A23" s="38">
        <v>2017</v>
      </c>
      <c r="B23" s="39">
        <v>-3.1801480134086013E-3</v>
      </c>
      <c r="C23" s="39">
        <v>4.1301651117451321E-3</v>
      </c>
      <c r="D23" s="39">
        <v>-6.1017447035821903E-2</v>
      </c>
      <c r="E23" s="39">
        <v>-3.2151911485703843E-2</v>
      </c>
      <c r="F23" s="39">
        <v>-4.8215332479888295E-2</v>
      </c>
      <c r="G23" s="39">
        <v>0.10952393531037918</v>
      </c>
      <c r="H23" s="39">
        <v>6.8933857714093216E-2</v>
      </c>
      <c r="I23" s="39">
        <v>9.8277155723633047E-2</v>
      </c>
      <c r="J23" s="39">
        <v>0.21074401388116115</v>
      </c>
    </row>
    <row r="24" spans="1:18" ht="15.75" customHeight="1">
      <c r="A24" s="38">
        <v>2018</v>
      </c>
      <c r="B24" s="39">
        <v>-3.2482956593132828E-3</v>
      </c>
      <c r="C24" s="39">
        <v>8.7599710000000001E-3</v>
      </c>
      <c r="D24" s="39">
        <v>4.0491165215541969E-2</v>
      </c>
      <c r="E24" s="39">
        <v>1.2520470412217044E-2</v>
      </c>
      <c r="F24" s="39">
        <v>-8.4195932737938239E-3</v>
      </c>
      <c r="G24" s="39">
        <v>-0.10003569</v>
      </c>
      <c r="H24" s="39">
        <v>-4.0656989999999999E-3</v>
      </c>
      <c r="I24" s="39">
        <v>-7.3278603999999997E-2</v>
      </c>
      <c r="J24" s="39">
        <v>-9.9210621999999998E-2</v>
      </c>
    </row>
    <row r="25" spans="1:18" ht="15.75" customHeight="1">
      <c r="A25" s="38">
        <v>2019</v>
      </c>
      <c r="B25" s="39">
        <v>-3.0649962860936908E-3</v>
      </c>
      <c r="C25" s="39">
        <v>6.9428357475812552E-2</v>
      </c>
      <c r="D25" s="39">
        <v>8.0578859839805617E-2</v>
      </c>
      <c r="E25" s="39">
        <v>0.15918905728620047</v>
      </c>
      <c r="F25" s="39">
        <v>0.14767414784236044</v>
      </c>
      <c r="G25" s="39">
        <v>0.26983269195039816</v>
      </c>
      <c r="H25" s="39">
        <v>0.3400730474149154</v>
      </c>
      <c r="I25" s="39">
        <v>0.21909027627771538</v>
      </c>
      <c r="J25" s="39">
        <v>0.21168856659418767</v>
      </c>
    </row>
    <row r="26" spans="1:18" ht="30">
      <c r="A26" s="42" t="s">
        <v>39</v>
      </c>
      <c r="B26" s="73">
        <f>AVERAGE(B2:B25)</f>
        <v>2.3036988501772715E-2</v>
      </c>
      <c r="C26" s="73">
        <f t="shared" ref="C26:I26" si="0">AVERAGE(C2:C25)</f>
        <v>4.9998307660069102E-2</v>
      </c>
      <c r="D26" s="73">
        <f t="shared" si="0"/>
        <v>5.6799235565398266E-2</v>
      </c>
      <c r="E26" s="73">
        <f t="shared" si="0"/>
        <v>8.4447707705862032E-2</v>
      </c>
      <c r="F26" s="73">
        <f t="shared" si="0"/>
        <v>9.7778801780974187E-2</v>
      </c>
      <c r="G26" s="73">
        <f t="shared" si="0"/>
        <v>7.7889801888302773E-2</v>
      </c>
      <c r="H26" s="73">
        <f t="shared" si="0"/>
        <v>0.10820715404205271</v>
      </c>
      <c r="I26" s="73">
        <f t="shared" si="0"/>
        <v>5.4873989956801206E-2</v>
      </c>
      <c r="J26" s="73">
        <f>AVERAGE(J2:J25)</f>
        <v>0.10193354594285908</v>
      </c>
      <c r="K26" s="74">
        <f>SUMPRODUCT(B26:J26,B27:J27)</f>
        <v>6.6894638919952509E-2</v>
      </c>
    </row>
    <row r="27" spans="1:18" ht="18">
      <c r="A27" s="43" t="s">
        <v>35</v>
      </c>
      <c r="B27" s="75">
        <v>0.105</v>
      </c>
      <c r="C27" s="75">
        <v>0.33599999999999997</v>
      </c>
      <c r="D27" s="75">
        <v>0.13999999999999999</v>
      </c>
      <c r="E27" s="75">
        <v>4.9000000000000002E-2</v>
      </c>
      <c r="F27" s="75">
        <v>6.9999999999999993E-2</v>
      </c>
      <c r="G27" s="75">
        <v>0.06</v>
      </c>
      <c r="H27" s="75">
        <v>0.16200000000000001</v>
      </c>
      <c r="I27" s="75">
        <v>0.03</v>
      </c>
      <c r="J27" s="75">
        <v>4.8000000000000001E-2</v>
      </c>
    </row>
    <row r="28" spans="1:18" ht="28.5" customHeight="1">
      <c r="A28" s="42" t="s">
        <v>40</v>
      </c>
      <c r="B28" s="73">
        <f t="shared" ref="B28:I28" si="1">STDEV(B2:B25)</f>
        <v>1.9511847756626535E-2</v>
      </c>
      <c r="C28" s="73">
        <f t="shared" si="1"/>
        <v>4.2167852692964254E-2</v>
      </c>
      <c r="D28" s="73">
        <f t="shared" si="1"/>
        <v>8.0870429014672243E-2</v>
      </c>
      <c r="E28" s="73">
        <f t="shared" si="1"/>
        <v>0.15928980864777459</v>
      </c>
      <c r="F28" s="73">
        <f t="shared" si="1"/>
        <v>0.1303506827511523</v>
      </c>
      <c r="G28" s="73">
        <f t="shared" si="1"/>
        <v>0.20306532266639479</v>
      </c>
      <c r="H28" s="73">
        <f t="shared" si="1"/>
        <v>0.21254525014074535</v>
      </c>
      <c r="I28" s="73">
        <f t="shared" si="1"/>
        <v>0.23392173472875805</v>
      </c>
      <c r="J28" s="73">
        <f>STDEV(J2:J25)</f>
        <v>0.3133732688493735</v>
      </c>
      <c r="K28" s="74">
        <f t="array" ref="K28">SQRT(MMULT(MMULT(B55:J55,B58:J66),TRANSPOSE(B55:J55)))</f>
        <v>7.5323181817461601E-2</v>
      </c>
    </row>
    <row r="29" spans="1:18" ht="15">
      <c r="A29" s="40"/>
      <c r="B29" s="40"/>
      <c r="C29" s="40"/>
      <c r="D29" s="40"/>
      <c r="E29" s="40"/>
      <c r="F29" s="40"/>
      <c r="G29" s="40"/>
      <c r="H29" s="40"/>
      <c r="I29" s="40"/>
      <c r="J29" s="40"/>
    </row>
    <row r="30" spans="1:18" ht="36.75" customHeight="1">
      <c r="A30" s="44" t="s">
        <v>41</v>
      </c>
      <c r="B30" s="41" t="s">
        <v>15</v>
      </c>
      <c r="C30" s="41" t="s">
        <v>16</v>
      </c>
      <c r="D30" s="41" t="s">
        <v>17</v>
      </c>
      <c r="E30" s="41" t="s">
        <v>18</v>
      </c>
      <c r="F30" s="41" t="s">
        <v>19</v>
      </c>
      <c r="G30" s="41" t="s">
        <v>20</v>
      </c>
      <c r="H30" s="41" t="s">
        <v>21</v>
      </c>
      <c r="I30" s="41" t="s">
        <v>22</v>
      </c>
      <c r="J30" s="41" t="s">
        <v>23</v>
      </c>
      <c r="O30" s="69" t="s">
        <v>20</v>
      </c>
      <c r="P30" s="69" t="s">
        <v>21</v>
      </c>
      <c r="Q30" s="69" t="s">
        <v>22</v>
      </c>
      <c r="R30" s="69" t="s">
        <v>23</v>
      </c>
    </row>
    <row r="31" spans="1:18" ht="39.75" customHeight="1">
      <c r="A31" s="41" t="s">
        <v>15</v>
      </c>
      <c r="B31" s="51">
        <v>1</v>
      </c>
      <c r="C31" s="45"/>
      <c r="D31" s="45"/>
      <c r="E31" s="45"/>
      <c r="F31" s="45"/>
      <c r="G31" s="45"/>
      <c r="H31" s="45"/>
      <c r="I31" s="45"/>
      <c r="J31" s="45"/>
      <c r="N31" s="69" t="s">
        <v>20</v>
      </c>
      <c r="O31" s="70">
        <v>1</v>
      </c>
      <c r="P31" s="71"/>
      <c r="Q31" s="71"/>
      <c r="R31" s="71"/>
    </row>
    <row r="32" spans="1:18" ht="39.75" customHeight="1">
      <c r="A32" s="41" t="s">
        <v>16</v>
      </c>
      <c r="B32" s="46">
        <v>0.26829870661182104</v>
      </c>
      <c r="C32" s="51">
        <v>1</v>
      </c>
      <c r="D32" s="45"/>
      <c r="E32" s="45"/>
      <c r="F32" s="45"/>
      <c r="G32" s="45"/>
      <c r="H32" s="45"/>
      <c r="I32" s="45"/>
      <c r="J32" s="45"/>
      <c r="N32" s="69" t="s">
        <v>21</v>
      </c>
      <c r="O32" s="72">
        <v>0.91862974561038258</v>
      </c>
      <c r="P32" s="70">
        <v>1</v>
      </c>
      <c r="Q32" s="71"/>
      <c r="R32" s="71"/>
    </row>
    <row r="33" spans="1:18" ht="39.75" customHeight="1">
      <c r="A33" s="41" t="s">
        <v>17</v>
      </c>
      <c r="B33" s="46">
        <v>0.25248416673751989</v>
      </c>
      <c r="C33" s="46">
        <v>0.33859822769476244</v>
      </c>
      <c r="D33" s="51">
        <v>1</v>
      </c>
      <c r="E33" s="45"/>
      <c r="F33" s="45"/>
      <c r="G33" s="45"/>
      <c r="H33" s="45"/>
      <c r="I33" s="45"/>
      <c r="J33" s="45"/>
      <c r="N33" s="69" t="s">
        <v>22</v>
      </c>
      <c r="O33" s="72">
        <v>0.65524189311158298</v>
      </c>
      <c r="P33" s="72">
        <v>0.64459597529575452</v>
      </c>
      <c r="Q33" s="70">
        <v>1</v>
      </c>
      <c r="R33" s="71"/>
    </row>
    <row r="34" spans="1:18" ht="39.75" customHeight="1">
      <c r="A34" s="41" t="s">
        <v>18</v>
      </c>
      <c r="B34" s="47">
        <v>-0.21173518727512558</v>
      </c>
      <c r="C34" s="47">
        <v>-0.15963371537804277</v>
      </c>
      <c r="D34" s="47">
        <v>4.5996040375951772E-2</v>
      </c>
      <c r="E34" s="51">
        <v>1</v>
      </c>
      <c r="F34" s="45"/>
      <c r="G34" s="45"/>
      <c r="H34" s="45"/>
      <c r="I34" s="45"/>
      <c r="J34" s="45"/>
      <c r="N34" s="69" t="s">
        <v>23</v>
      </c>
      <c r="O34" s="72">
        <v>0.64207480232628478</v>
      </c>
      <c r="P34" s="72">
        <v>0.57413653248489482</v>
      </c>
      <c r="Q34" s="72">
        <v>0.86876405963942527</v>
      </c>
      <c r="R34" s="70">
        <v>1</v>
      </c>
    </row>
    <row r="35" spans="1:18" ht="39.75" customHeight="1">
      <c r="A35" s="41" t="s">
        <v>19</v>
      </c>
      <c r="B35" s="47">
        <v>5.4414886976582227E-2</v>
      </c>
      <c r="C35" s="47">
        <v>4.8989189281156226E-2</v>
      </c>
      <c r="D35" s="47">
        <v>0.5953160279055858</v>
      </c>
      <c r="E35" s="48">
        <v>0.553679335768825</v>
      </c>
      <c r="F35" s="51">
        <v>1</v>
      </c>
      <c r="G35" s="45"/>
      <c r="H35" s="45"/>
      <c r="I35" s="45"/>
      <c r="J35" s="45"/>
    </row>
    <row r="36" spans="1:18" ht="39.75" customHeight="1">
      <c r="A36" s="41" t="s">
        <v>20</v>
      </c>
      <c r="B36" s="47">
        <v>-0.19841347345913232</v>
      </c>
      <c r="C36" s="47">
        <v>-0.16656247067882524</v>
      </c>
      <c r="D36" s="47">
        <v>-4.4458784892780712E-2</v>
      </c>
      <c r="E36" s="49">
        <v>0.69382837010191023</v>
      </c>
      <c r="F36" s="49">
        <v>0.51098775460875512</v>
      </c>
      <c r="G36" s="51">
        <v>1</v>
      </c>
      <c r="H36" s="45"/>
      <c r="I36" s="45"/>
      <c r="J36" s="45"/>
    </row>
    <row r="37" spans="1:18" ht="39.75" customHeight="1">
      <c r="A37" s="41" t="s">
        <v>21</v>
      </c>
      <c r="B37" s="47">
        <v>-0.27618434360747046</v>
      </c>
      <c r="C37" s="47">
        <v>-0.12692750597128954</v>
      </c>
      <c r="D37" s="47">
        <v>0.23357867664443183</v>
      </c>
      <c r="E37" s="49">
        <v>0.70098947994951788</v>
      </c>
      <c r="F37" s="49">
        <v>0.62696177507386852</v>
      </c>
      <c r="G37" s="50">
        <v>0.91862974561038258</v>
      </c>
      <c r="H37" s="51">
        <v>1</v>
      </c>
      <c r="I37" s="45"/>
      <c r="J37" s="45"/>
    </row>
    <row r="38" spans="1:18" ht="39.75" customHeight="1">
      <c r="A38" s="41" t="s">
        <v>22</v>
      </c>
      <c r="B38" s="47">
        <v>-0.39878338182690209</v>
      </c>
      <c r="C38" s="47">
        <v>-0.38148956176798432</v>
      </c>
      <c r="D38" s="47">
        <v>-6.1248283278733905E-2</v>
      </c>
      <c r="E38" s="49">
        <v>0.51967668872934425</v>
      </c>
      <c r="F38" s="49">
        <v>0.5750767031615851</v>
      </c>
      <c r="G38" s="50">
        <v>0.65524189311158298</v>
      </c>
      <c r="H38" s="50">
        <v>0.64459597529575452</v>
      </c>
      <c r="I38" s="51">
        <v>1</v>
      </c>
      <c r="J38" s="45"/>
    </row>
    <row r="39" spans="1:18" ht="39.75" customHeight="1">
      <c r="A39" s="41" t="s">
        <v>23</v>
      </c>
      <c r="B39" s="47">
        <v>-0.2335825950959339</v>
      </c>
      <c r="C39" s="47">
        <v>-0.41786087048361154</v>
      </c>
      <c r="D39" s="47">
        <v>-0.15968462385157775</v>
      </c>
      <c r="E39" s="49">
        <v>0.6880237187184346</v>
      </c>
      <c r="F39" s="49">
        <v>0.56926883733095102</v>
      </c>
      <c r="G39" s="50">
        <v>0.64207480232628478</v>
      </c>
      <c r="H39" s="50">
        <v>0.57413653248489482</v>
      </c>
      <c r="I39" s="50">
        <v>0.86876405963942527</v>
      </c>
      <c r="J39" s="51">
        <v>1</v>
      </c>
    </row>
    <row r="55" spans="2:10">
      <c r="B55" s="52">
        <f>B27*B28</f>
        <v>2.0487440144457861E-3</v>
      </c>
      <c r="C55" s="52">
        <f t="shared" ref="C55:J55" si="2">C27*C28</f>
        <v>1.4168398504835988E-2</v>
      </c>
      <c r="D55" s="52">
        <f t="shared" si="2"/>
        <v>1.1321860062054113E-2</v>
      </c>
      <c r="E55" s="52">
        <f t="shared" si="2"/>
        <v>7.8052006237409556E-3</v>
      </c>
      <c r="F55" s="52">
        <f t="shared" si="2"/>
        <v>9.124547792580661E-3</v>
      </c>
      <c r="G55" s="52">
        <f t="shared" si="2"/>
        <v>1.2183919359983687E-2</v>
      </c>
      <c r="H55" s="52">
        <f t="shared" si="2"/>
        <v>3.4432330522800751E-2</v>
      </c>
      <c r="I55" s="52">
        <f t="shared" si="2"/>
        <v>7.0176520418627408E-3</v>
      </c>
      <c r="J55" s="52">
        <f t="shared" si="2"/>
        <v>1.5041916904769928E-2</v>
      </c>
    </row>
    <row r="58" spans="2:10">
      <c r="B58">
        <v>1</v>
      </c>
      <c r="C58">
        <v>0.26829870661182104</v>
      </c>
      <c r="D58">
        <v>0.25248416673751989</v>
      </c>
      <c r="E58">
        <v>-0.21173518727512558</v>
      </c>
      <c r="F58">
        <v>5.4414886976582227E-2</v>
      </c>
      <c r="G58">
        <v>-0.19841347345913232</v>
      </c>
      <c r="H58">
        <v>-0.27618434360747046</v>
      </c>
      <c r="I58">
        <v>-0.39878338182690209</v>
      </c>
      <c r="J58">
        <v>-0.2335825950959339</v>
      </c>
    </row>
    <row r="59" spans="2:10">
      <c r="B59">
        <v>0.26829870661182104</v>
      </c>
      <c r="C59">
        <v>1</v>
      </c>
      <c r="D59">
        <v>0.33859822769476244</v>
      </c>
      <c r="E59">
        <v>-0.15963371537804277</v>
      </c>
      <c r="F59">
        <v>4.8989189281156226E-2</v>
      </c>
      <c r="G59">
        <v>-0.16656247067882524</v>
      </c>
      <c r="H59">
        <v>-0.12692750597128954</v>
      </c>
      <c r="I59">
        <v>-0.38148956176798432</v>
      </c>
      <c r="J59">
        <v>-0.41786087048361154</v>
      </c>
    </row>
    <row r="60" spans="2:10">
      <c r="B60">
        <v>0.25248416673751989</v>
      </c>
      <c r="C60">
        <v>0.33859822769476244</v>
      </c>
      <c r="D60">
        <v>1</v>
      </c>
      <c r="E60">
        <v>4.5996040375951772E-2</v>
      </c>
      <c r="F60">
        <v>0.5953160279055858</v>
      </c>
      <c r="G60">
        <v>-4.4458784892780712E-2</v>
      </c>
      <c r="H60">
        <v>0.23357867664443183</v>
      </c>
      <c r="I60">
        <v>-6.1248283278733905E-2</v>
      </c>
      <c r="J60">
        <v>-0.15968462385157775</v>
      </c>
    </row>
    <row r="61" spans="2:10">
      <c r="B61">
        <v>-0.21173518727512558</v>
      </c>
      <c r="C61">
        <v>-0.15963371537804277</v>
      </c>
      <c r="D61">
        <v>4.5996040375951772E-2</v>
      </c>
      <c r="E61">
        <v>1</v>
      </c>
      <c r="F61">
        <v>0.553679335768825</v>
      </c>
      <c r="G61">
        <v>0.69382837010191023</v>
      </c>
      <c r="H61">
        <v>0.70098947994951788</v>
      </c>
      <c r="I61">
        <v>0.51967668872934425</v>
      </c>
      <c r="J61">
        <v>0.6880237187184346</v>
      </c>
    </row>
    <row r="62" spans="2:10">
      <c r="B62">
        <v>5.4414886976582227E-2</v>
      </c>
      <c r="C62">
        <v>4.8989189281156226E-2</v>
      </c>
      <c r="D62">
        <v>0.5953160279055858</v>
      </c>
      <c r="E62">
        <v>0.553679335768825</v>
      </c>
      <c r="F62">
        <v>1</v>
      </c>
      <c r="G62">
        <v>0.51098775460875512</v>
      </c>
      <c r="H62">
        <v>0.62696177507386852</v>
      </c>
      <c r="I62">
        <v>0.5750767031615851</v>
      </c>
      <c r="J62">
        <v>0.56926883733095102</v>
      </c>
    </row>
    <row r="63" spans="2:10">
      <c r="B63">
        <v>-0.19841347345913232</v>
      </c>
      <c r="C63">
        <v>-0.16656247067882524</v>
      </c>
      <c r="D63">
        <v>-4.4458784892780712E-2</v>
      </c>
      <c r="E63">
        <v>0.69382837010191023</v>
      </c>
      <c r="F63">
        <v>0.51098775460875512</v>
      </c>
      <c r="G63">
        <v>1</v>
      </c>
      <c r="H63">
        <v>0.91862974561038258</v>
      </c>
      <c r="I63">
        <v>0.65524189311158298</v>
      </c>
      <c r="J63">
        <v>0.64207480232628478</v>
      </c>
    </row>
    <row r="64" spans="2:10">
      <c r="B64">
        <v>-0.27618434360747046</v>
      </c>
      <c r="C64">
        <v>-0.12692750597128954</v>
      </c>
      <c r="D64">
        <v>0.23357867664443183</v>
      </c>
      <c r="E64">
        <v>0.70098947994951788</v>
      </c>
      <c r="F64">
        <v>0.62696177507386852</v>
      </c>
      <c r="G64">
        <v>0.91862974561038258</v>
      </c>
      <c r="H64">
        <v>1</v>
      </c>
      <c r="I64">
        <v>0.64459597529575452</v>
      </c>
      <c r="J64">
        <v>0.57413653248489482</v>
      </c>
    </row>
    <row r="65" spans="2:10">
      <c r="B65">
        <v>-0.39878338182690209</v>
      </c>
      <c r="C65">
        <v>-0.38148956176798432</v>
      </c>
      <c r="D65">
        <v>-6.1248283278733905E-2</v>
      </c>
      <c r="E65">
        <v>0.51967668872934425</v>
      </c>
      <c r="F65">
        <v>0.5750767031615851</v>
      </c>
      <c r="G65">
        <v>0.65524189311158298</v>
      </c>
      <c r="H65">
        <v>0.64459597529575452</v>
      </c>
      <c r="I65">
        <v>1</v>
      </c>
      <c r="J65">
        <v>0.86876405963942527</v>
      </c>
    </row>
    <row r="66" spans="2:10">
      <c r="B66">
        <v>-0.2335825950959339</v>
      </c>
      <c r="C66">
        <v>-0.41786087048361154</v>
      </c>
      <c r="D66">
        <v>-0.15968462385157775</v>
      </c>
      <c r="E66">
        <v>0.6880237187184346</v>
      </c>
      <c r="F66">
        <v>0.56926883733095102</v>
      </c>
      <c r="G66">
        <v>0.64207480232628478</v>
      </c>
      <c r="H66">
        <v>0.57413653248489482</v>
      </c>
      <c r="I66">
        <v>0.86876405963942527</v>
      </c>
      <c r="J66">
        <v>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zoomScale="90" zoomScaleNormal="90" workbookViewId="0">
      <selection activeCell="O56" sqref="O56"/>
    </sheetView>
  </sheetViews>
  <sheetFormatPr defaultRowHeight="12.75"/>
  <cols>
    <col min="1" max="16384" width="9.140625" style="1"/>
  </cols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A26"/>
  <sheetViews>
    <sheetView tabSelected="1" zoomScale="170" zoomScaleNormal="170" workbookViewId="0">
      <selection activeCell="F14" sqref="F14"/>
    </sheetView>
  </sheetViews>
  <sheetFormatPr defaultRowHeight="12.75"/>
  <cols>
    <col min="1" max="1" width="21.85546875" style="55" bestFit="1" customWidth="1"/>
    <col min="2" max="3" width="10.5703125" style="55" bestFit="1" customWidth="1"/>
    <col min="4" max="4" width="9.140625" style="55"/>
    <col min="5" max="6" width="7.28515625" style="55" customWidth="1"/>
    <col min="7" max="7" width="12.5703125" style="55" customWidth="1"/>
    <col min="8" max="26" width="9.140625" style="55"/>
    <col min="27" max="27" width="11.7109375" style="55" bestFit="1" customWidth="1"/>
    <col min="28" max="16384" width="9.140625" style="55"/>
  </cols>
  <sheetData>
    <row r="1" spans="1:27">
      <c r="A1" s="82" t="s">
        <v>42</v>
      </c>
      <c r="B1" s="85" t="s">
        <v>10</v>
      </c>
      <c r="C1" s="54" t="s">
        <v>11</v>
      </c>
      <c r="D1" s="53" t="s">
        <v>35</v>
      </c>
      <c r="E1" s="76"/>
      <c r="F1" s="76"/>
      <c r="G1" s="56" t="s">
        <v>45</v>
      </c>
      <c r="H1" s="57" t="s">
        <v>36</v>
      </c>
      <c r="I1" s="57" t="s">
        <v>37</v>
      </c>
      <c r="J1" s="57" t="s">
        <v>38</v>
      </c>
      <c r="K1" s="57" t="s">
        <v>27</v>
      </c>
      <c r="L1" s="57" t="s">
        <v>28</v>
      </c>
      <c r="M1" s="57" t="s">
        <v>29</v>
      </c>
      <c r="N1" s="57" t="s">
        <v>30</v>
      </c>
      <c r="O1" s="57" t="s">
        <v>31</v>
      </c>
      <c r="P1" s="57" t="s">
        <v>32</v>
      </c>
    </row>
    <row r="2" spans="1:27">
      <c r="A2" s="83" t="str">
        <f t="array" ref="A2:A10">TRANSPOSE('Time series'!B1:J1)</f>
        <v>Money Market EMU</v>
      </c>
      <c r="B2" s="86">
        <v>3.0000000000000001E-3</v>
      </c>
      <c r="C2" s="89">
        <v>1.9511847756626535E-2</v>
      </c>
      <c r="D2" s="58">
        <v>0.17494877037074238</v>
      </c>
      <c r="E2" s="77"/>
      <c r="F2" s="76"/>
      <c r="G2" s="59" t="s">
        <v>36</v>
      </c>
      <c r="H2" s="91">
        <v>1</v>
      </c>
      <c r="I2" s="92">
        <v>0.26829870661182104</v>
      </c>
      <c r="J2" s="92">
        <v>0.25248416673751989</v>
      </c>
      <c r="K2" s="92">
        <v>-0.21173518727512558</v>
      </c>
      <c r="L2" s="92">
        <v>5.4414886976582227E-2</v>
      </c>
      <c r="M2" s="92">
        <v>-0.19841347345913232</v>
      </c>
      <c r="N2" s="92">
        <v>-0.27618434360747046</v>
      </c>
      <c r="O2" s="92">
        <v>-0.39878338182690209</v>
      </c>
      <c r="P2" s="92">
        <v>-0.2335825950959339</v>
      </c>
      <c r="R2" s="81">
        <f>D2*C2</f>
        <v>3.4135737726829407E-3</v>
      </c>
      <c r="AA2" s="60"/>
    </row>
    <row r="3" spans="1:27">
      <c r="A3" s="83" t="str">
        <v>Bond Market EMU</v>
      </c>
      <c r="B3" s="86">
        <v>5.0000000000000001E-3</v>
      </c>
      <c r="C3" s="89">
        <v>4.2167852692964254E-2</v>
      </c>
      <c r="D3" s="58">
        <v>0.25501908066598095</v>
      </c>
      <c r="E3" s="77"/>
      <c r="F3" s="76"/>
      <c r="G3" s="59" t="s">
        <v>37</v>
      </c>
      <c r="H3" s="92">
        <v>0.26829870661182104</v>
      </c>
      <c r="I3" s="91">
        <v>1</v>
      </c>
      <c r="J3" s="92">
        <v>0.33859822769476244</v>
      </c>
      <c r="K3" s="92">
        <v>-0.15963371537804277</v>
      </c>
      <c r="L3" s="92">
        <v>4.8989189281156226E-2</v>
      </c>
      <c r="M3" s="92">
        <v>-0.16656247067882524</v>
      </c>
      <c r="N3" s="92">
        <v>-0.12692750597128954</v>
      </c>
      <c r="O3" s="92">
        <v>-0.38148956176798432</v>
      </c>
      <c r="P3" s="92">
        <v>-0.41786087048361154</v>
      </c>
      <c r="R3" s="81">
        <f t="shared" ref="R3:R10" si="0">D3*C3</f>
        <v>1.0753607027418254E-2</v>
      </c>
      <c r="AA3" s="60"/>
    </row>
    <row r="4" spans="1:27">
      <c r="A4" s="83" t="str">
        <v>Global Bond  Dev. Mkts</v>
      </c>
      <c r="B4" s="86">
        <v>1.6E-2</v>
      </c>
      <c r="C4" s="89">
        <v>8.0870429014672243E-2</v>
      </c>
      <c r="D4" s="58">
        <v>0</v>
      </c>
      <c r="E4" s="77"/>
      <c r="F4" s="76"/>
      <c r="G4" s="59" t="s">
        <v>38</v>
      </c>
      <c r="H4" s="92">
        <v>0.25248416673751989</v>
      </c>
      <c r="I4" s="92">
        <v>0.33859822769476244</v>
      </c>
      <c r="J4" s="91">
        <v>1</v>
      </c>
      <c r="K4" s="92">
        <v>4.5996040375951772E-2</v>
      </c>
      <c r="L4" s="92">
        <v>0.5953160279055858</v>
      </c>
      <c r="M4" s="92">
        <v>-4.4458784892780712E-2</v>
      </c>
      <c r="N4" s="92">
        <v>0.23357867664443183</v>
      </c>
      <c r="O4" s="92">
        <v>-6.1248283278733905E-2</v>
      </c>
      <c r="P4" s="92">
        <v>-0.15968462385157775</v>
      </c>
      <c r="R4" s="81">
        <f t="shared" si="0"/>
        <v>0</v>
      </c>
      <c r="AA4" s="60"/>
    </row>
    <row r="5" spans="1:27">
      <c r="A5" s="83" t="str">
        <v>Bond High Yield</v>
      </c>
      <c r="B5" s="86">
        <v>0.05</v>
      </c>
      <c r="C5" s="89">
        <v>0.15928980864777459</v>
      </c>
      <c r="D5" s="58">
        <v>0</v>
      </c>
      <c r="E5" s="77"/>
      <c r="F5" s="76"/>
      <c r="G5" s="59" t="s">
        <v>27</v>
      </c>
      <c r="H5" s="92">
        <v>-0.21173518727512558</v>
      </c>
      <c r="I5" s="92">
        <v>-0.15963371537804277</v>
      </c>
      <c r="J5" s="92">
        <v>4.5996040375951772E-2</v>
      </c>
      <c r="K5" s="91">
        <v>1</v>
      </c>
      <c r="L5" s="92">
        <v>0.553679335768825</v>
      </c>
      <c r="M5" s="92">
        <v>0.69382837010191023</v>
      </c>
      <c r="N5" s="92">
        <v>0.70098947994951788</v>
      </c>
      <c r="O5" s="92">
        <v>0.51967668872934425</v>
      </c>
      <c r="P5" s="92">
        <v>0.6880237187184346</v>
      </c>
      <c r="R5" s="81">
        <f t="shared" si="0"/>
        <v>0</v>
      </c>
      <c r="AA5" s="60"/>
    </row>
    <row r="6" spans="1:27">
      <c r="A6" s="83" t="str">
        <v>Bond Emerg. Markets</v>
      </c>
      <c r="B6" s="86">
        <v>0.06</v>
      </c>
      <c r="C6" s="89">
        <v>0.1303506827511523</v>
      </c>
      <c r="D6" s="58">
        <v>0.40164242277392481</v>
      </c>
      <c r="E6" s="77"/>
      <c r="F6" s="76"/>
      <c r="G6" s="59" t="s">
        <v>28</v>
      </c>
      <c r="H6" s="92">
        <v>5.4414886976582227E-2</v>
      </c>
      <c r="I6" s="92">
        <v>4.8989189281156226E-2</v>
      </c>
      <c r="J6" s="92">
        <v>0.5953160279055858</v>
      </c>
      <c r="K6" s="92">
        <v>0.553679335768825</v>
      </c>
      <c r="L6" s="91">
        <v>1</v>
      </c>
      <c r="M6" s="92">
        <v>0.51098775460875512</v>
      </c>
      <c r="N6" s="92">
        <v>0.62696177507386852</v>
      </c>
      <c r="O6" s="92">
        <v>0.5750767031615851</v>
      </c>
      <c r="P6" s="92">
        <v>0.56926883733095102</v>
      </c>
      <c r="R6" s="81">
        <f t="shared" si="0"/>
        <v>5.2354364030408058E-2</v>
      </c>
      <c r="AA6" s="60"/>
    </row>
    <row r="7" spans="1:27">
      <c r="A7" s="83" t="str">
        <v>Equ Europe</v>
      </c>
      <c r="B7" s="86">
        <v>6.5000000000000002E-2</v>
      </c>
      <c r="C7" s="89">
        <v>0.20306532266639479</v>
      </c>
      <c r="D7" s="58">
        <v>0</v>
      </c>
      <c r="E7" s="77"/>
      <c r="F7" s="76"/>
      <c r="G7" s="59" t="s">
        <v>29</v>
      </c>
      <c r="H7" s="92">
        <v>-0.19841347345913232</v>
      </c>
      <c r="I7" s="92">
        <v>-0.16656247067882524</v>
      </c>
      <c r="J7" s="92">
        <v>-4.4458784892780712E-2</v>
      </c>
      <c r="K7" s="92">
        <v>0.69382837010191023</v>
      </c>
      <c r="L7" s="92">
        <v>0.51098775460875512</v>
      </c>
      <c r="M7" s="91">
        <v>1</v>
      </c>
      <c r="N7" s="92">
        <v>0.91862974561038258</v>
      </c>
      <c r="O7" s="92">
        <v>0.65524189311158298</v>
      </c>
      <c r="P7" s="92">
        <v>0.64207480232628478</v>
      </c>
      <c r="R7" s="81">
        <f t="shared" si="0"/>
        <v>0</v>
      </c>
      <c r="AA7" s="60"/>
    </row>
    <row r="8" spans="1:27">
      <c r="A8" s="83" t="str">
        <v>Equ North America</v>
      </c>
      <c r="B8" s="86">
        <v>8.3000000000000004E-2</v>
      </c>
      <c r="C8" s="89">
        <v>0.21254525014074535</v>
      </c>
      <c r="D8" s="58">
        <v>0.15050867504571316</v>
      </c>
      <c r="E8" s="77"/>
      <c r="F8" s="76"/>
      <c r="G8" s="59" t="s">
        <v>30</v>
      </c>
      <c r="H8" s="92">
        <v>-0.27618434360747046</v>
      </c>
      <c r="I8" s="92">
        <v>-0.12692750597128954</v>
      </c>
      <c r="J8" s="92">
        <v>0.23357867664443183</v>
      </c>
      <c r="K8" s="92">
        <v>0.70098947994951788</v>
      </c>
      <c r="L8" s="92">
        <v>0.62696177507386852</v>
      </c>
      <c r="M8" s="92">
        <v>0.91862974561038258</v>
      </c>
      <c r="N8" s="91">
        <v>1</v>
      </c>
      <c r="O8" s="92">
        <v>0.64459597529575452</v>
      </c>
      <c r="P8" s="92">
        <v>0.57413653248489482</v>
      </c>
      <c r="R8" s="81">
        <f t="shared" si="0"/>
        <v>3.1989903985943265E-2</v>
      </c>
      <c r="AA8" s="60"/>
    </row>
    <row r="9" spans="1:27">
      <c r="A9" s="83" t="str">
        <v>Equ  Pacific</v>
      </c>
      <c r="B9" s="86">
        <v>7.0000000000000007E-2</v>
      </c>
      <c r="C9" s="89">
        <v>0.23392173472875805</v>
      </c>
      <c r="D9" s="58">
        <v>0</v>
      </c>
      <c r="E9" s="77"/>
      <c r="F9" s="76"/>
      <c r="G9" s="59" t="s">
        <v>31</v>
      </c>
      <c r="H9" s="92">
        <v>-0.39878338182690209</v>
      </c>
      <c r="I9" s="92">
        <v>-0.38148956176798432</v>
      </c>
      <c r="J9" s="92">
        <v>-6.1248283278733905E-2</v>
      </c>
      <c r="K9" s="92">
        <v>0.51967668872934425</v>
      </c>
      <c r="L9" s="92">
        <v>0.5750767031615851</v>
      </c>
      <c r="M9" s="92">
        <v>0.65524189311158298</v>
      </c>
      <c r="N9" s="92">
        <v>0.64459597529575452</v>
      </c>
      <c r="O9" s="91">
        <v>1</v>
      </c>
      <c r="P9" s="92">
        <v>0.86876405963942527</v>
      </c>
      <c r="R9" s="81">
        <f t="shared" si="0"/>
        <v>0</v>
      </c>
      <c r="AA9" s="60"/>
    </row>
    <row r="10" spans="1:27">
      <c r="A10" s="83" t="str">
        <v>Equ Emerg. Markets</v>
      </c>
      <c r="B10" s="87">
        <v>0.09</v>
      </c>
      <c r="C10" s="90">
        <v>0.3133732688493735</v>
      </c>
      <c r="D10" s="58">
        <v>1.7881051143638894E-2</v>
      </c>
      <c r="E10" s="77"/>
      <c r="F10" s="76"/>
      <c r="G10" s="59" t="s">
        <v>32</v>
      </c>
      <c r="H10" s="92">
        <v>-0.2335825950959339</v>
      </c>
      <c r="I10" s="92">
        <v>-0.41786087048361154</v>
      </c>
      <c r="J10" s="92">
        <v>-0.15968462385157775</v>
      </c>
      <c r="K10" s="92">
        <v>0.6880237187184346</v>
      </c>
      <c r="L10" s="92">
        <v>0.56926883733095102</v>
      </c>
      <c r="M10" s="92">
        <v>0.64207480232628478</v>
      </c>
      <c r="N10" s="92">
        <v>0.57413653248489482</v>
      </c>
      <c r="O10" s="92">
        <v>0.86876405963942527</v>
      </c>
      <c r="P10" s="91">
        <v>1</v>
      </c>
      <c r="R10" s="81">
        <f t="shared" si="0"/>
        <v>5.6034434473449489E-3</v>
      </c>
      <c r="AA10" s="60"/>
    </row>
    <row r="11" spans="1:27">
      <c r="A11" s="84" t="s">
        <v>33</v>
      </c>
      <c r="B11" s="88">
        <f>SUMPRODUCT(B2:B10,D2:D10)</f>
        <v>4.000000171259932E-2</v>
      </c>
      <c r="C11" s="88">
        <f t="array" ref="C11">SQRT(MMULT(MMULT(TRANSPOSE(R2:R10),H2:P10),R2:R10))</f>
        <v>8.031386336798596E-2</v>
      </c>
      <c r="D11" s="61">
        <f>SUM(D2:D10)</f>
        <v>1.0000000000000002</v>
      </c>
      <c r="E11" s="76"/>
      <c r="F11" s="76"/>
    </row>
    <row r="12" spans="1:27" ht="13.5" thickBot="1">
      <c r="A12" s="76"/>
      <c r="B12" s="76"/>
      <c r="C12" s="76"/>
      <c r="D12" s="76"/>
      <c r="E12" s="76"/>
      <c r="F12" s="76"/>
    </row>
    <row r="13" spans="1:27">
      <c r="A13" s="62">
        <v>0.04</v>
      </c>
      <c r="B13" s="76"/>
      <c r="C13" s="76"/>
      <c r="D13" s="76"/>
      <c r="E13" s="76"/>
      <c r="F13" s="76"/>
    </row>
    <row r="14" spans="1:27" ht="13.5" thickBot="1">
      <c r="A14" s="63" t="s">
        <v>43</v>
      </c>
      <c r="B14" s="76"/>
      <c r="C14" s="76"/>
      <c r="D14" s="76"/>
      <c r="E14" s="76"/>
      <c r="F14" s="76"/>
    </row>
    <row r="15" spans="1:27">
      <c r="A15" s="76"/>
      <c r="B15" s="76"/>
      <c r="C15" s="76"/>
      <c r="D15" s="76"/>
      <c r="E15" s="76"/>
      <c r="F15" s="76"/>
    </row>
    <row r="16" spans="1:27">
      <c r="A16" s="64" t="s">
        <v>11</v>
      </c>
      <c r="B16" s="65" t="s">
        <v>44</v>
      </c>
      <c r="D16" s="66" t="s">
        <v>36</v>
      </c>
      <c r="E16" s="66" t="s">
        <v>37</v>
      </c>
      <c r="F16" s="66" t="s">
        <v>38</v>
      </c>
      <c r="G16" s="66" t="s">
        <v>27</v>
      </c>
      <c r="H16" s="66" t="s">
        <v>28</v>
      </c>
      <c r="I16" s="66" t="s">
        <v>29</v>
      </c>
      <c r="J16" s="66" t="s">
        <v>30</v>
      </c>
      <c r="K16" s="66" t="s">
        <v>31</v>
      </c>
      <c r="L16" s="66" t="s">
        <v>32</v>
      </c>
    </row>
    <row r="17" spans="1:12">
      <c r="A17" s="67">
        <v>1.6322333388940995E-2</v>
      </c>
      <c r="B17" s="93">
        <v>6.4180000000000001E-3</v>
      </c>
      <c r="D17" s="68">
        <v>0.81270560320481311</v>
      </c>
      <c r="E17" s="68">
        <v>0.1377352720236559</v>
      </c>
      <c r="F17" s="68">
        <v>0</v>
      </c>
      <c r="G17" s="68">
        <v>9.7966000615297526E-3</v>
      </c>
      <c r="H17" s="68">
        <v>0</v>
      </c>
      <c r="I17" s="68">
        <v>0</v>
      </c>
      <c r="J17" s="68">
        <v>0</v>
      </c>
      <c r="K17" s="68">
        <v>3.9762524710001135E-2</v>
      </c>
      <c r="L17" s="68">
        <v>0</v>
      </c>
    </row>
    <row r="18" spans="1:12">
      <c r="A18" s="67">
        <v>1.9312675713637609E-2</v>
      </c>
      <c r="B18" s="93">
        <v>0.01</v>
      </c>
      <c r="D18" s="68">
        <v>0.72651329932255371</v>
      </c>
      <c r="E18" s="68">
        <v>0.17532590939793855</v>
      </c>
      <c r="F18" s="68">
        <v>0</v>
      </c>
      <c r="G18" s="68">
        <v>1.7448738648263018E-2</v>
      </c>
      <c r="H18" s="68">
        <v>0</v>
      </c>
      <c r="I18" s="68">
        <v>0</v>
      </c>
      <c r="J18" s="68">
        <v>3.2495290924231757E-2</v>
      </c>
      <c r="K18" s="68">
        <v>4.8216761707012709E-2</v>
      </c>
      <c r="L18" s="68">
        <v>0</v>
      </c>
    </row>
    <row r="19" spans="1:12">
      <c r="A19" s="67">
        <v>3.766271542619614E-2</v>
      </c>
      <c r="B19" s="93">
        <v>0.02</v>
      </c>
      <c r="D19" s="68">
        <v>0.55110732510422189</v>
      </c>
      <c r="E19" s="68">
        <v>0.19139823032533665</v>
      </c>
      <c r="F19" s="68">
        <v>0</v>
      </c>
      <c r="G19" s="68">
        <v>1.071363251318626E-2</v>
      </c>
      <c r="H19" s="68">
        <v>0.13662231848934325</v>
      </c>
      <c r="I19" s="68">
        <v>0</v>
      </c>
      <c r="J19" s="68">
        <v>7.2736297650190365E-2</v>
      </c>
      <c r="K19" s="68">
        <v>3.7422195917721557E-2</v>
      </c>
      <c r="L19" s="68">
        <v>0</v>
      </c>
    </row>
    <row r="20" spans="1:12">
      <c r="A20" s="67">
        <v>5.8691167137462599E-2</v>
      </c>
      <c r="B20" s="93">
        <v>0.03</v>
      </c>
      <c r="D20" s="68">
        <v>0.36407937473879493</v>
      </c>
      <c r="E20" s="68">
        <v>0.22468809003502879</v>
      </c>
      <c r="F20" s="68">
        <v>0</v>
      </c>
      <c r="G20" s="68">
        <v>0</v>
      </c>
      <c r="H20" s="68">
        <v>0.26974775560007624</v>
      </c>
      <c r="I20" s="68">
        <v>0</v>
      </c>
      <c r="J20" s="68">
        <v>0.11400121709909337</v>
      </c>
      <c r="K20" s="68">
        <v>1.6808265370239845E-2</v>
      </c>
      <c r="L20" s="68">
        <v>1.067529715676681E-2</v>
      </c>
    </row>
    <row r="21" spans="1:12">
      <c r="A21" s="67">
        <v>8.0313860153115424E-2</v>
      </c>
      <c r="B21" s="93">
        <v>0.04</v>
      </c>
      <c r="D21" s="68">
        <v>0.17494882075344001</v>
      </c>
      <c r="E21" s="68">
        <v>0.25501905376652212</v>
      </c>
      <c r="F21" s="68">
        <v>0</v>
      </c>
      <c r="G21" s="68">
        <v>0</v>
      </c>
      <c r="H21" s="68">
        <v>0.40164240135404333</v>
      </c>
      <c r="I21" s="68">
        <v>0</v>
      </c>
      <c r="J21" s="68">
        <v>0.15050867824175485</v>
      </c>
      <c r="K21" s="68">
        <v>0</v>
      </c>
      <c r="L21" s="68">
        <v>1.7881045884239784E-2</v>
      </c>
    </row>
    <row r="22" spans="1:12">
      <c r="A22" s="67">
        <v>0.10219023101922393</v>
      </c>
      <c r="B22" s="93">
        <v>0.05</v>
      </c>
      <c r="D22" s="68">
        <v>0</v>
      </c>
      <c r="E22" s="68">
        <v>0.26685126735645592</v>
      </c>
      <c r="F22" s="68">
        <v>0</v>
      </c>
      <c r="G22" s="68">
        <v>0</v>
      </c>
      <c r="H22" s="68">
        <v>0.53424916251573085</v>
      </c>
      <c r="I22" s="68">
        <v>0</v>
      </c>
      <c r="J22" s="68">
        <v>0.1842595812894614</v>
      </c>
      <c r="K22" s="68">
        <v>0</v>
      </c>
      <c r="L22" s="68">
        <v>1.4639988838351929E-2</v>
      </c>
    </row>
    <row r="23" spans="1:12">
      <c r="A23" s="67">
        <v>0.12445543147874726</v>
      </c>
      <c r="B23" s="93">
        <v>0.06</v>
      </c>
      <c r="D23" s="68">
        <v>0</v>
      </c>
      <c r="E23" s="68">
        <v>9.4977135905590773E-2</v>
      </c>
      <c r="F23" s="68">
        <v>0</v>
      </c>
      <c r="G23" s="68">
        <v>0</v>
      </c>
      <c r="H23" s="68">
        <v>0.67790361140068811</v>
      </c>
      <c r="I23" s="68">
        <v>0</v>
      </c>
      <c r="J23" s="68">
        <v>0.22711925269372102</v>
      </c>
      <c r="K23" s="68">
        <v>0</v>
      </c>
      <c r="L23" s="68">
        <v>0</v>
      </c>
    </row>
    <row r="24" spans="1:12">
      <c r="A24" s="95">
        <v>0.14950815416640623</v>
      </c>
      <c r="B24" s="95">
        <v>7.0000000000000007E-2</v>
      </c>
      <c r="D24" s="94">
        <v>0</v>
      </c>
      <c r="E24" s="94">
        <v>0</v>
      </c>
      <c r="F24" s="94">
        <v>0</v>
      </c>
      <c r="G24" s="94">
        <v>0</v>
      </c>
      <c r="H24" s="94">
        <v>0.57874883003052091</v>
      </c>
      <c r="I24" s="94">
        <v>0</v>
      </c>
      <c r="J24" s="94">
        <v>0.37679068151799727</v>
      </c>
      <c r="K24" s="94">
        <v>0</v>
      </c>
      <c r="L24" s="94">
        <v>4.4460488451481969E-2</v>
      </c>
    </row>
    <row r="25" spans="1:12">
      <c r="A25" s="67">
        <v>0.19058133579499603</v>
      </c>
      <c r="B25" s="93">
        <v>0.08</v>
      </c>
      <c r="D25" s="68">
        <v>0</v>
      </c>
      <c r="E25" s="68">
        <v>0</v>
      </c>
      <c r="F25" s="68">
        <v>0</v>
      </c>
      <c r="G25" s="68">
        <v>0</v>
      </c>
      <c r="H25" s="68">
        <v>0.18022614312231322</v>
      </c>
      <c r="I25" s="68">
        <v>0</v>
      </c>
      <c r="J25" s="68">
        <v>0.65617357778154028</v>
      </c>
      <c r="K25" s="68">
        <v>0</v>
      </c>
      <c r="L25" s="68">
        <v>0.16360027909614658</v>
      </c>
    </row>
    <row r="26" spans="1:12">
      <c r="A26" s="67">
        <v>0.3133732688493735</v>
      </c>
      <c r="B26" s="93">
        <v>0.09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-9.9999999997324451E-7</v>
      </c>
      <c r="K26" s="68">
        <v>0</v>
      </c>
      <c r="L26" s="68">
        <v>1.0000009999999999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Grafici</vt:lpstr>
      </vt:variant>
      <vt:variant>
        <vt:i4>3</vt:i4>
      </vt:variant>
    </vt:vector>
  </HeadingPairs>
  <TitlesOfParts>
    <vt:vector size="9" baseType="lpstr">
      <vt:lpstr>Pricing Bonds on yiel curve</vt:lpstr>
      <vt:lpstr>Gordon Model (DDM)</vt:lpstr>
      <vt:lpstr>Tact Asset Alloc</vt:lpstr>
      <vt:lpstr>Time series</vt:lpstr>
      <vt:lpstr>Graphs</vt:lpstr>
      <vt:lpstr>Ottimizzazione a la Markowitz</vt:lpstr>
      <vt:lpstr>Port Mark</vt:lpstr>
      <vt:lpstr>Front Effic</vt:lpstr>
      <vt:lpstr>Area 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ugo</cp:lastModifiedBy>
  <dcterms:created xsi:type="dcterms:W3CDTF">2019-04-08T10:38:08Z</dcterms:created>
  <dcterms:modified xsi:type="dcterms:W3CDTF">2020-04-29T10:22:54Z</dcterms:modified>
</cp:coreProperties>
</file>