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people.ey.com/personal/francesco_luca_it_ey_com/Documents/Desktop/Tor Vergata/2024-2025/Esercitazioni/Day 5/"/>
    </mc:Choice>
  </mc:AlternateContent>
  <xr:revisionPtr revIDLastSave="25" documentId="8_{A5B32CBB-E547-4E6A-8D07-9929A0D35C87}" xr6:coauthVersionLast="47" xr6:coauthVersionMax="47" xr10:uidLastSave="{825FB60F-0C9B-48BD-8FA3-23FC1E5DB1AB}"/>
  <bookViews>
    <workbookView xWindow="-120" yWindow="-120" windowWidth="29040" windowHeight="15720" activeTab="3" xr2:uid="{16CCDECD-D8E8-43DF-AFD6-422CB441576A}"/>
  </bookViews>
  <sheets>
    <sheet name="JE" sheetId="8" r:id="rId1"/>
    <sheet name="Ledgers" sheetId="1" r:id="rId2"/>
    <sheet name="JE (Soluzioni)" sheetId="2" r:id="rId3"/>
    <sheet name="BS" sheetId="4" r:id="rId4"/>
    <sheet name="PL" sheetId="5" r:id="rId5"/>
  </sheets>
  <calcPr calcId="191029"/>
  <fileRecoveryPr repairLoad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24" i="8" l="1"/>
  <c r="C9" i="8"/>
  <c r="C18" i="5"/>
  <c r="D72" i="2"/>
  <c r="C12" i="5"/>
  <c r="C4" i="5"/>
  <c r="C8" i="4"/>
  <c r="E19" i="4"/>
  <c r="E11" i="4"/>
  <c r="E12" i="4"/>
  <c r="E14" i="4"/>
  <c r="C4" i="4"/>
  <c r="E5" i="4"/>
  <c r="E4" i="4"/>
  <c r="C6" i="4"/>
  <c r="C3" i="5"/>
  <c r="D6" i="4"/>
  <c r="U31" i="1" l="1"/>
  <c r="T31" i="1"/>
  <c r="U32" i="1" s="1"/>
  <c r="R31" i="1"/>
  <c r="Q31" i="1"/>
  <c r="R32" i="1" s="1"/>
  <c r="D68" i="2"/>
  <c r="D65" i="2"/>
  <c r="D58" i="2"/>
  <c r="O31" i="1"/>
  <c r="N31" i="1"/>
  <c r="L31" i="1"/>
  <c r="K31" i="1"/>
  <c r="L32" i="1" s="1"/>
  <c r="C17" i="5" s="1"/>
  <c r="C11" i="5" s="1"/>
  <c r="C21" i="5" s="1"/>
  <c r="E6" i="4" s="1"/>
  <c r="E8" i="4" s="1"/>
  <c r="I31" i="1"/>
  <c r="H31" i="1"/>
  <c r="I32" i="1" s="1"/>
  <c r="F31" i="1"/>
  <c r="E31" i="1"/>
  <c r="C31" i="1"/>
  <c r="B31" i="1"/>
  <c r="D46" i="2"/>
  <c r="X14" i="1"/>
  <c r="X20" i="1" s="1"/>
  <c r="W20" i="1"/>
  <c r="D39" i="2"/>
  <c r="D35" i="2"/>
  <c r="C24" i="2"/>
  <c r="U20" i="1"/>
  <c r="T20" i="1"/>
  <c r="U21" i="1" s="1"/>
  <c r="R20" i="1"/>
  <c r="Q20" i="1"/>
  <c r="R21" i="1" s="1"/>
  <c r="O20" i="1"/>
  <c r="N20" i="1"/>
  <c r="O21" i="1" s="1"/>
  <c r="L20" i="1"/>
  <c r="K20" i="1"/>
  <c r="I20" i="1"/>
  <c r="H20" i="1"/>
  <c r="F20" i="1"/>
  <c r="E20" i="1"/>
  <c r="C20" i="1"/>
  <c r="B20" i="1"/>
  <c r="X10" i="1"/>
  <c r="W10" i="1"/>
  <c r="X11" i="1" s="1"/>
  <c r="U10" i="1"/>
  <c r="T10" i="1"/>
  <c r="R10" i="1"/>
  <c r="Q10" i="1"/>
  <c r="R11" i="1" s="1"/>
  <c r="O10" i="1"/>
  <c r="N10" i="1"/>
  <c r="O11" i="1" s="1"/>
  <c r="L10" i="1"/>
  <c r="K10" i="1"/>
  <c r="L11" i="1" s="1"/>
  <c r="E13" i="4" s="1"/>
  <c r="F10" i="1"/>
  <c r="E10" i="1"/>
  <c r="C10" i="1"/>
  <c r="B10" i="1"/>
  <c r="I10" i="1"/>
  <c r="H10" i="1"/>
  <c r="C9" i="2"/>
  <c r="C11" i="1" l="1"/>
  <c r="C7" i="4" s="1"/>
  <c r="C22" i="4" s="1"/>
  <c r="O32" i="1"/>
  <c r="E16" i="4" s="1"/>
  <c r="E22" i="4" s="1"/>
  <c r="C21" i="1"/>
  <c r="I21" i="1"/>
  <c r="F21" i="1"/>
  <c r="L21" i="1"/>
  <c r="F32" i="1"/>
  <c r="F11" i="1"/>
  <c r="C32" i="1"/>
  <c r="X21" i="1"/>
  <c r="U11" i="1"/>
  <c r="I11" i="1"/>
  <c r="F22" i="4" l="1"/>
</calcChain>
</file>

<file path=xl/sharedStrings.xml><?xml version="1.0" encoding="utf-8"?>
<sst xmlns="http://schemas.openxmlformats.org/spreadsheetml/2006/main" count="150" uniqueCount="90">
  <si>
    <t>CASH</t>
  </si>
  <si>
    <t>CAPITAL (EQUITY)</t>
  </si>
  <si>
    <t>ACCOUNTS PAYABLES</t>
  </si>
  <si>
    <t xml:space="preserve">LOAN </t>
  </si>
  <si>
    <t>Payable to the Authority</t>
  </si>
  <si>
    <t>Social Charges</t>
  </si>
  <si>
    <t>Interest Expenses</t>
  </si>
  <si>
    <t/>
  </si>
  <si>
    <t xml:space="preserve">VAT </t>
  </si>
  <si>
    <t>SALE OF GOODS</t>
  </si>
  <si>
    <t>ACCOUNTS RECEIV.</t>
  </si>
  <si>
    <t>INVOICES TO BE RECEIVED</t>
  </si>
  <si>
    <t>Accrued Expenses</t>
  </si>
  <si>
    <t>#</t>
  </si>
  <si>
    <t>Description</t>
  </si>
  <si>
    <t>Debit</t>
  </si>
  <si>
    <t>Credit</t>
  </si>
  <si>
    <t>Cash</t>
  </si>
  <si>
    <t>VAT</t>
  </si>
  <si>
    <t xml:space="preserve">accrued expenses </t>
  </si>
  <si>
    <t>interest</t>
  </si>
  <si>
    <t xml:space="preserve">invoice to be received </t>
  </si>
  <si>
    <t>Trade PaYABLES</t>
  </si>
  <si>
    <t>ACCOUNTS RECEIVABLES</t>
  </si>
  <si>
    <t xml:space="preserve">account payables </t>
  </si>
  <si>
    <t>payables to social authority</t>
  </si>
  <si>
    <t>cash</t>
  </si>
  <si>
    <t>warehouse</t>
  </si>
  <si>
    <t>Payables</t>
  </si>
  <si>
    <t>Warehouse</t>
  </si>
  <si>
    <t>Trade payables</t>
  </si>
  <si>
    <t>Notes payable</t>
  </si>
  <si>
    <t>Goods</t>
  </si>
  <si>
    <t>Purchase of Goods</t>
  </si>
  <si>
    <t>VAT Receivables</t>
  </si>
  <si>
    <t>Trade Payables</t>
  </si>
  <si>
    <t>PURCHASE OF GOODS</t>
  </si>
  <si>
    <t>Notes Payables</t>
  </si>
  <si>
    <t>Profit in prior period</t>
  </si>
  <si>
    <t>Retained Earnings (Reserve)</t>
  </si>
  <si>
    <t>Profit in prior Period</t>
  </si>
  <si>
    <t>Retained Earnings</t>
  </si>
  <si>
    <t>Capital</t>
  </si>
  <si>
    <t>Receivable to shareholders</t>
  </si>
  <si>
    <t>Receivable to Shareholders</t>
  </si>
  <si>
    <t>Payable to shareholder Y</t>
  </si>
  <si>
    <t>Payable to Shareholders</t>
  </si>
  <si>
    <t>Receivable</t>
  </si>
  <si>
    <t>VAT Payables</t>
  </si>
  <si>
    <t>Revenue</t>
  </si>
  <si>
    <t>Cost for the website</t>
  </si>
  <si>
    <t>Provision for maintenance</t>
  </si>
  <si>
    <t>Provision fund</t>
  </si>
  <si>
    <t>Maintenance provision</t>
  </si>
  <si>
    <t>Website cost provision</t>
  </si>
  <si>
    <t>Trade receivables</t>
  </si>
  <si>
    <t>VAT on sales</t>
  </si>
  <si>
    <t>Revenue from services</t>
  </si>
  <si>
    <t>Deferred income</t>
  </si>
  <si>
    <t>Inventory</t>
  </si>
  <si>
    <t>Cost of goods</t>
  </si>
  <si>
    <t>Asset</t>
  </si>
  <si>
    <t>Amount</t>
  </si>
  <si>
    <t>Equity</t>
  </si>
  <si>
    <t>Accounts Receivables</t>
  </si>
  <si>
    <t>Total Equity</t>
  </si>
  <si>
    <t>Liabilities</t>
  </si>
  <si>
    <t>Loan</t>
  </si>
  <si>
    <t>Total Assets</t>
  </si>
  <si>
    <t>Total Liabilities &amp; Equity</t>
  </si>
  <si>
    <t>Sales of goods</t>
  </si>
  <si>
    <t>Expenses</t>
  </si>
  <si>
    <t>Purchase of goods</t>
  </si>
  <si>
    <t>Wages</t>
  </si>
  <si>
    <t>Energy expenses</t>
  </si>
  <si>
    <t>Interests</t>
  </si>
  <si>
    <t>Profit and loss for the period</t>
  </si>
  <si>
    <t>Payable to shareholders</t>
  </si>
  <si>
    <t xml:space="preserve"> </t>
  </si>
  <si>
    <t>Provisions</t>
  </si>
  <si>
    <t>Provision</t>
  </si>
  <si>
    <t>Interest</t>
  </si>
  <si>
    <t>Trade Payable</t>
  </si>
  <si>
    <t>Profit and Loss</t>
  </si>
  <si>
    <t>Retaining earnings</t>
  </si>
  <si>
    <t xml:space="preserve">Capital </t>
  </si>
  <si>
    <t>Payable</t>
  </si>
  <si>
    <t>Revenues</t>
  </si>
  <si>
    <t>Receivables</t>
  </si>
  <si>
    <t>Provision Fund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</si>
</sst>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_-* #,##0_-;\-* #,##0_-;_-* &quot;-&quot;??_-;_-@_-"/>
  </numFmts>
  <fonts count="4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u/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/>
      <top/>
      <bottom style="thick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39">
    <xf numFmtId="0" fontId="0" fillId="0" borderId="0" xfId="0"/>
    <xf numFmtId="0" fontId="0" fillId="0" borderId="2" xfId="0" applyBorder="1"/>
    <xf numFmtId="164" fontId="0" fillId="0" borderId="0" xfId="1" applyNumberFormat="1" applyFont="1"/>
    <xf numFmtId="0" fontId="0" fillId="0" borderId="1" xfId="0" applyBorder="1"/>
    <xf numFmtId="0" fontId="2" fillId="0" borderId="1" xfId="0" applyFont="1" applyBorder="1"/>
    <xf numFmtId="164" fontId="2" fillId="0" borderId="1" xfId="1" applyNumberFormat="1" applyFont="1" applyBorder="1"/>
    <xf numFmtId="0" fontId="2" fillId="0" borderId="0" xfId="0" applyFont="1"/>
    <xf numFmtId="164" fontId="0" fillId="0" borderId="1" xfId="1" applyNumberFormat="1" applyFont="1" applyBorder="1"/>
    <xf numFmtId="164" fontId="0" fillId="0" borderId="2" xfId="1" applyNumberFormat="1" applyFont="1" applyBorder="1"/>
    <xf numFmtId="164" fontId="0" fillId="0" borderId="0" xfId="1" applyNumberFormat="1" applyFont="1" applyBorder="1"/>
    <xf numFmtId="164" fontId="0" fillId="0" borderId="3" xfId="1" applyNumberFormat="1" applyFont="1" applyBorder="1"/>
    <xf numFmtId="164" fontId="0" fillId="0" borderId="4" xfId="1" applyNumberFormat="1" applyFont="1" applyBorder="1"/>
    <xf numFmtId="164" fontId="0" fillId="0" borderId="5" xfId="1" applyNumberFormat="1" applyFont="1" applyBorder="1"/>
    <xf numFmtId="0" fontId="3" fillId="0" borderId="6" xfId="0" applyFont="1" applyBorder="1" applyAlignment="1">
      <alignment vertical="center" wrapText="1"/>
    </xf>
    <xf numFmtId="164" fontId="2" fillId="0" borderId="7" xfId="1" applyNumberFormat="1" applyFont="1" applyBorder="1" applyAlignment="1">
      <alignment vertical="center" wrapText="1"/>
    </xf>
    <xf numFmtId="164" fontId="2" fillId="0" borderId="6" xfId="1" applyNumberFormat="1" applyFont="1" applyBorder="1" applyAlignment="1">
      <alignment vertical="center" wrapText="1"/>
    </xf>
    <xf numFmtId="0" fontId="0" fillId="0" borderId="0" xfId="0" applyAlignment="1">
      <alignment vertical="center" wrapText="1"/>
    </xf>
    <xf numFmtId="164" fontId="0" fillId="0" borderId="8" xfId="1" applyNumberFormat="1" applyFont="1" applyBorder="1" applyAlignment="1">
      <alignment vertical="center" wrapText="1"/>
    </xf>
    <xf numFmtId="164" fontId="0" fillId="0" borderId="0" xfId="1" applyNumberFormat="1" applyFont="1" applyAlignment="1">
      <alignment vertical="center" wrapText="1"/>
    </xf>
    <xf numFmtId="0" fontId="0" fillId="0" borderId="9" xfId="0" applyBorder="1" applyAlignment="1">
      <alignment vertical="center" wrapText="1"/>
    </xf>
    <xf numFmtId="164" fontId="0" fillId="0" borderId="9" xfId="1" applyNumberFormat="1" applyFont="1" applyBorder="1" applyAlignment="1">
      <alignment vertical="center" wrapText="1"/>
    </xf>
    <xf numFmtId="0" fontId="2" fillId="0" borderId="9" xfId="0" applyFont="1" applyBorder="1" applyAlignment="1">
      <alignment vertical="center" wrapText="1"/>
    </xf>
    <xf numFmtId="164" fontId="2" fillId="0" borderId="9" xfId="1" applyNumberFormat="1" applyFont="1" applyBorder="1" applyAlignment="1">
      <alignment vertical="center" wrapText="1"/>
    </xf>
    <xf numFmtId="0" fontId="2" fillId="0" borderId="0" xfId="0" applyFont="1" applyAlignment="1">
      <alignment vertical="center" wrapText="1"/>
    </xf>
    <xf numFmtId="164" fontId="2" fillId="0" borderId="0" xfId="1" applyNumberFormat="1" applyFont="1" applyAlignment="1">
      <alignment vertical="center" wrapText="1"/>
    </xf>
    <xf numFmtId="0" fontId="3" fillId="0" borderId="10" xfId="0" applyFont="1" applyBorder="1" applyAlignment="1">
      <alignment vertical="center" wrapText="1"/>
    </xf>
    <xf numFmtId="164" fontId="2" fillId="0" borderId="10" xfId="1" applyNumberFormat="1" applyFont="1" applyBorder="1" applyAlignment="1">
      <alignment vertical="center" wrapText="1"/>
    </xf>
    <xf numFmtId="0" fontId="0" fillId="0" borderId="10" xfId="0" applyBorder="1" applyAlignment="1">
      <alignment vertical="center" wrapText="1"/>
    </xf>
    <xf numFmtId="164" fontId="0" fillId="0" borderId="11" xfId="1" applyNumberFormat="1" applyFont="1" applyBorder="1" applyAlignment="1">
      <alignment vertical="center" wrapText="1"/>
    </xf>
    <xf numFmtId="164" fontId="0" fillId="0" borderId="10" xfId="1" applyNumberFormat="1" applyFont="1" applyBorder="1" applyAlignment="1">
      <alignment vertical="center" wrapText="1"/>
    </xf>
    <xf numFmtId="0" fontId="2" fillId="0" borderId="10" xfId="0" applyFont="1" applyBorder="1" applyAlignment="1">
      <alignment vertical="center" wrapText="1"/>
    </xf>
    <xf numFmtId="164" fontId="2" fillId="0" borderId="11" xfId="1" applyNumberFormat="1" applyFont="1" applyBorder="1" applyAlignment="1">
      <alignment vertical="center" wrapText="1"/>
    </xf>
    <xf numFmtId="0" fontId="2" fillId="0" borderId="7" xfId="0" applyFont="1" applyBorder="1" applyAlignment="1">
      <alignment vertical="center" wrapText="1"/>
    </xf>
    <xf numFmtId="0" fontId="2" fillId="0" borderId="8" xfId="0" applyFont="1" applyBorder="1" applyAlignment="1">
      <alignment vertical="center" wrapText="1"/>
    </xf>
    <xf numFmtId="0" fontId="2" fillId="0" borderId="11" xfId="0" applyFont="1" applyBorder="1" applyAlignment="1">
      <alignment vertical="center" wrapText="1"/>
    </xf>
    <xf numFmtId="164" fontId="0" fillId="0" borderId="0" xfId="0" applyNumberFormat="1"/>
    <xf numFmtId="9" fontId="0" fillId="0" borderId="0" xfId="0" applyNumberFormat="1"/>
    <xf numFmtId="0" fontId="0" fillId="0" borderId="1" xfId="0" applyBorder="1" applyAlignment="1">
      <alignment horizontal="center"/>
    </xf>
    <xf numFmtId="164" fontId="0" fillId="0" borderId="1" xfId="1" applyNumberFormat="1" applyFont="1" applyBorder="1" applyAlignment="1">
      <alignment horizont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5F25C8-CC7B-4CB8-9299-5A6DB70C485B}">
  <dimension ref="A1:I122"/>
  <sheetViews>
    <sheetView topLeftCell="A49" zoomScale="169" workbookViewId="0">
      <selection activeCell="D64" sqref="D64"/>
    </sheetView>
  </sheetViews>
  <sheetFormatPr defaultRowHeight="15" x14ac:dyDescent="0.25"/>
  <cols>
    <col min="2" max="2" width="50.85546875" customWidth="1"/>
    <col min="3" max="3" width="9.5703125" bestFit="1" customWidth="1"/>
    <col min="4" max="4" width="11.7109375" customWidth="1"/>
    <col min="5" max="5" width="1.42578125" customWidth="1"/>
  </cols>
  <sheetData>
    <row r="1" spans="1:5" x14ac:dyDescent="0.25">
      <c r="C1" s="2"/>
      <c r="D1" s="2"/>
    </row>
    <row r="2" spans="1:5" x14ac:dyDescent="0.25">
      <c r="C2" s="2"/>
      <c r="D2" s="2"/>
    </row>
    <row r="3" spans="1:5" x14ac:dyDescent="0.25">
      <c r="A3" s="3" t="s">
        <v>13</v>
      </c>
      <c r="B3" s="4" t="s">
        <v>14</v>
      </c>
      <c r="C3" s="5" t="s">
        <v>15</v>
      </c>
      <c r="D3" s="5" t="s">
        <v>16</v>
      </c>
      <c r="E3" s="6"/>
    </row>
    <row r="4" spans="1:5" x14ac:dyDescent="0.25">
      <c r="A4">
        <v>1</v>
      </c>
      <c r="B4" t="s">
        <v>19</v>
      </c>
      <c r="C4" s="2">
        <v>400</v>
      </c>
      <c r="D4" s="2"/>
    </row>
    <row r="5" spans="1:5" x14ac:dyDescent="0.25">
      <c r="B5" t="s">
        <v>20</v>
      </c>
      <c r="C5" s="2"/>
      <c r="D5" s="2">
        <v>400</v>
      </c>
    </row>
    <row r="6" spans="1:5" x14ac:dyDescent="0.25">
      <c r="C6" s="2"/>
      <c r="D6" s="2"/>
    </row>
    <row r="7" spans="1:5" x14ac:dyDescent="0.25">
      <c r="A7" s="3"/>
      <c r="B7" s="3"/>
      <c r="C7" s="7"/>
      <c r="D7" s="7"/>
    </row>
    <row r="8" spans="1:5" x14ac:dyDescent="0.25">
      <c r="A8">
        <v>2</v>
      </c>
      <c r="B8" t="s">
        <v>21</v>
      </c>
      <c r="C8" s="2">
        <v>1600</v>
      </c>
      <c r="D8" s="2"/>
    </row>
    <row r="9" spans="1:5" x14ac:dyDescent="0.25">
      <c r="B9" t="s">
        <v>8</v>
      </c>
      <c r="C9" s="2">
        <f>22%*C8</f>
        <v>352</v>
      </c>
      <c r="D9" s="2"/>
    </row>
    <row r="10" spans="1:5" x14ac:dyDescent="0.25">
      <c r="B10" t="s">
        <v>22</v>
      </c>
      <c r="C10" s="2"/>
      <c r="D10" s="2">
        <v>1952</v>
      </c>
    </row>
    <row r="11" spans="1:5" x14ac:dyDescent="0.25">
      <c r="C11" s="2"/>
      <c r="D11" s="2"/>
    </row>
    <row r="12" spans="1:5" x14ac:dyDescent="0.25">
      <c r="A12" s="3"/>
      <c r="B12" s="3"/>
      <c r="C12" s="7"/>
      <c r="D12" s="7"/>
    </row>
    <row r="13" spans="1:5" x14ac:dyDescent="0.25">
      <c r="A13">
        <v>3</v>
      </c>
      <c r="B13" t="s">
        <v>17</v>
      </c>
      <c r="C13" s="2">
        <v>24400</v>
      </c>
      <c r="D13" s="2"/>
    </row>
    <row r="14" spans="1:5" x14ac:dyDescent="0.25">
      <c r="B14" t="s">
        <v>23</v>
      </c>
      <c r="C14" s="2"/>
      <c r="D14" s="2">
        <v>24400</v>
      </c>
    </row>
    <row r="15" spans="1:5" x14ac:dyDescent="0.25">
      <c r="C15" s="2"/>
      <c r="D15" s="2"/>
    </row>
    <row r="16" spans="1:5" x14ac:dyDescent="0.25">
      <c r="C16" s="2"/>
      <c r="D16" s="2"/>
    </row>
    <row r="17" spans="1:4" x14ac:dyDescent="0.25">
      <c r="A17" s="3"/>
      <c r="B17" s="3"/>
      <c r="C17" s="7"/>
      <c r="D17" s="7"/>
    </row>
    <row r="18" spans="1:4" x14ac:dyDescent="0.25">
      <c r="A18">
        <v>4</v>
      </c>
      <c r="B18" t="s">
        <v>24</v>
      </c>
      <c r="C18" s="2">
        <v>9164</v>
      </c>
      <c r="D18" s="2"/>
    </row>
    <row r="19" spans="1:4" x14ac:dyDescent="0.25">
      <c r="B19" t="s">
        <v>25</v>
      </c>
      <c r="C19" s="2">
        <v>200</v>
      </c>
      <c r="D19" s="2"/>
    </row>
    <row r="20" spans="1:4" x14ac:dyDescent="0.25">
      <c r="B20" t="s">
        <v>26</v>
      </c>
      <c r="C20" s="2"/>
      <c r="D20" s="2">
        <v>9364</v>
      </c>
    </row>
    <row r="21" spans="1:4" x14ac:dyDescent="0.25">
      <c r="C21" s="2"/>
      <c r="D21" s="2"/>
    </row>
    <row r="22" spans="1:4" x14ac:dyDescent="0.25">
      <c r="A22" s="3"/>
      <c r="B22" s="3"/>
      <c r="C22" s="7"/>
      <c r="D22" s="7"/>
    </row>
    <row r="23" spans="1:4" x14ac:dyDescent="0.25">
      <c r="A23">
        <v>5</v>
      </c>
      <c r="B23" t="s">
        <v>27</v>
      </c>
      <c r="C23" s="2">
        <v>100000</v>
      </c>
      <c r="D23" s="2"/>
    </row>
    <row r="24" spans="1:4" x14ac:dyDescent="0.25">
      <c r="B24" t="s">
        <v>18</v>
      </c>
      <c r="C24" s="2">
        <f>C23*22%</f>
        <v>22000</v>
      </c>
      <c r="D24" s="2"/>
    </row>
    <row r="25" spans="1:4" x14ac:dyDescent="0.25">
      <c r="B25" t="s">
        <v>28</v>
      </c>
      <c r="C25" s="2"/>
      <c r="D25" s="2">
        <v>122000</v>
      </c>
    </row>
    <row r="26" spans="1:4" x14ac:dyDescent="0.25">
      <c r="D26" s="2"/>
    </row>
    <row r="27" spans="1:4" x14ac:dyDescent="0.25">
      <c r="A27" s="3"/>
      <c r="B27" s="3"/>
      <c r="C27" s="7"/>
      <c r="D27" s="7"/>
    </row>
    <row r="28" spans="1:4" x14ac:dyDescent="0.25">
      <c r="A28">
        <v>5</v>
      </c>
      <c r="B28" t="s">
        <v>30</v>
      </c>
      <c r="C28" s="2">
        <v>122000</v>
      </c>
      <c r="D28" s="2"/>
    </row>
    <row r="29" spans="1:4" x14ac:dyDescent="0.25">
      <c r="B29" t="s">
        <v>31</v>
      </c>
      <c r="C29" s="2"/>
      <c r="D29" s="2">
        <v>122000</v>
      </c>
    </row>
    <row r="30" spans="1:4" x14ac:dyDescent="0.25">
      <c r="C30" s="2"/>
      <c r="D30" s="2"/>
    </row>
    <row r="31" spans="1:4" x14ac:dyDescent="0.25">
      <c r="C31" s="2"/>
      <c r="D31" s="2"/>
    </row>
    <row r="32" spans="1:4" x14ac:dyDescent="0.25">
      <c r="A32" s="3"/>
      <c r="C32" s="2"/>
      <c r="D32" s="2"/>
    </row>
    <row r="33" spans="1:4" x14ac:dyDescent="0.25">
      <c r="A33">
        <v>6</v>
      </c>
      <c r="B33" s="1" t="s">
        <v>32</v>
      </c>
      <c r="C33" s="8">
        <v>40000</v>
      </c>
      <c r="D33" s="8"/>
    </row>
    <row r="34" spans="1:4" x14ac:dyDescent="0.25">
      <c r="B34" t="s">
        <v>18</v>
      </c>
      <c r="C34" s="2">
        <v>8800</v>
      </c>
      <c r="D34" s="2"/>
    </row>
    <row r="35" spans="1:4" x14ac:dyDescent="0.25">
      <c r="B35" t="s">
        <v>82</v>
      </c>
      <c r="C35" s="2"/>
      <c r="D35" s="2">
        <v>4880</v>
      </c>
    </row>
    <row r="36" spans="1:4" x14ac:dyDescent="0.25">
      <c r="C36" s="9"/>
      <c r="D36" s="9"/>
    </row>
    <row r="38" spans="1:4" x14ac:dyDescent="0.25">
      <c r="A38" s="1">
        <v>7</v>
      </c>
      <c r="B38" s="1" t="s">
        <v>83</v>
      </c>
      <c r="C38" s="8">
        <v>6700</v>
      </c>
      <c r="D38" s="8"/>
    </row>
    <row r="39" spans="1:4" x14ac:dyDescent="0.25">
      <c r="B39" t="s">
        <v>84</v>
      </c>
      <c r="C39" s="2"/>
      <c r="D39" s="2">
        <v>6700</v>
      </c>
    </row>
    <row r="40" spans="1:4" x14ac:dyDescent="0.25">
      <c r="C40" s="2"/>
      <c r="D40" s="2"/>
    </row>
    <row r="41" spans="1:4" x14ac:dyDescent="0.25">
      <c r="A41" s="3"/>
      <c r="C41" s="2"/>
      <c r="D41" s="2"/>
    </row>
    <row r="42" spans="1:4" x14ac:dyDescent="0.25">
      <c r="A42">
        <v>7</v>
      </c>
      <c r="B42" s="1" t="s">
        <v>47</v>
      </c>
      <c r="C42" s="8">
        <v>100000</v>
      </c>
      <c r="D42" s="8"/>
    </row>
    <row r="43" spans="1:4" x14ac:dyDescent="0.25">
      <c r="B43" t="s">
        <v>85</v>
      </c>
      <c r="C43" s="2"/>
      <c r="D43" s="2">
        <v>100000</v>
      </c>
    </row>
    <row r="44" spans="1:4" x14ac:dyDescent="0.25">
      <c r="C44" s="2"/>
      <c r="D44" s="2"/>
    </row>
    <row r="45" spans="1:4" x14ac:dyDescent="0.25">
      <c r="A45" s="1">
        <v>8</v>
      </c>
      <c r="B45" s="1" t="s">
        <v>47</v>
      </c>
      <c r="C45" s="8"/>
      <c r="D45" s="8">
        <v>70000</v>
      </c>
    </row>
    <row r="46" spans="1:4" x14ac:dyDescent="0.25">
      <c r="B46" t="s">
        <v>17</v>
      </c>
      <c r="C46" s="2">
        <v>70000</v>
      </c>
      <c r="D46" s="2"/>
    </row>
    <row r="47" spans="1:4" x14ac:dyDescent="0.25">
      <c r="C47" s="2"/>
      <c r="D47" s="2"/>
    </row>
    <row r="48" spans="1:4" x14ac:dyDescent="0.25">
      <c r="A48" s="1">
        <v>9</v>
      </c>
      <c r="B48" s="1" t="s">
        <v>42</v>
      </c>
      <c r="C48" s="8">
        <v>45000</v>
      </c>
      <c r="D48" s="8"/>
    </row>
    <row r="49" spans="1:9" x14ac:dyDescent="0.25">
      <c r="B49" t="s">
        <v>47</v>
      </c>
      <c r="C49" s="2"/>
      <c r="D49" s="2">
        <v>30000</v>
      </c>
    </row>
    <row r="50" spans="1:9" x14ac:dyDescent="0.25">
      <c r="B50" t="s">
        <v>86</v>
      </c>
      <c r="C50" s="2"/>
      <c r="D50" s="2">
        <v>15000</v>
      </c>
    </row>
    <row r="51" spans="1:9" x14ac:dyDescent="0.25">
      <c r="C51" s="2"/>
      <c r="D51" s="2"/>
    </row>
    <row r="52" spans="1:9" x14ac:dyDescent="0.25">
      <c r="A52" s="1">
        <v>10</v>
      </c>
      <c r="B52" s="1" t="s">
        <v>87</v>
      </c>
      <c r="C52" s="8"/>
      <c r="D52" s="8">
        <v>120000</v>
      </c>
    </row>
    <row r="53" spans="1:9" x14ac:dyDescent="0.25">
      <c r="B53" t="s">
        <v>18</v>
      </c>
      <c r="C53" s="2"/>
      <c r="D53" s="2">
        <v>26400</v>
      </c>
    </row>
    <row r="54" spans="1:9" x14ac:dyDescent="0.25">
      <c r="B54" t="s">
        <v>88</v>
      </c>
      <c r="C54" s="2">
        <v>146400</v>
      </c>
      <c r="D54" s="2"/>
    </row>
    <row r="55" spans="1:9" x14ac:dyDescent="0.25">
      <c r="C55" s="2"/>
      <c r="D55" s="2"/>
    </row>
    <row r="56" spans="1:9" x14ac:dyDescent="0.25">
      <c r="A56" s="1">
        <v>10</v>
      </c>
      <c r="B56" s="1" t="s">
        <v>87</v>
      </c>
      <c r="C56" s="8">
        <v>4100</v>
      </c>
      <c r="D56" s="8"/>
    </row>
    <row r="57" spans="1:9" x14ac:dyDescent="0.25">
      <c r="B57" t="s">
        <v>89</v>
      </c>
      <c r="C57" s="2"/>
      <c r="D57" s="2">
        <v>4100</v>
      </c>
    </row>
    <row r="58" spans="1:9" x14ac:dyDescent="0.25">
      <c r="C58" s="2"/>
      <c r="D58" s="2"/>
      <c r="I58" s="36"/>
    </row>
    <row r="59" spans="1:9" x14ac:dyDescent="0.25">
      <c r="C59" s="2"/>
      <c r="D59" s="2"/>
      <c r="I59" s="36"/>
    </row>
    <row r="60" spans="1:9" x14ac:dyDescent="0.25">
      <c r="A60" s="1">
        <v>11</v>
      </c>
      <c r="B60" s="1" t="s">
        <v>59</v>
      </c>
      <c r="C60" s="8">
        <v>8000</v>
      </c>
      <c r="D60" s="8"/>
    </row>
    <row r="61" spans="1:9" x14ac:dyDescent="0.25">
      <c r="B61" t="s">
        <v>71</v>
      </c>
      <c r="C61" s="2"/>
      <c r="D61" s="2">
        <v>8000</v>
      </c>
    </row>
    <row r="62" spans="1:9" x14ac:dyDescent="0.25">
      <c r="C62" s="2"/>
      <c r="D62" s="2"/>
    </row>
    <row r="63" spans="1:9" x14ac:dyDescent="0.25">
      <c r="C63" s="2"/>
      <c r="D63" s="2"/>
    </row>
    <row r="64" spans="1:9" x14ac:dyDescent="0.25">
      <c r="A64" s="1">
        <v>11</v>
      </c>
      <c r="B64" s="1" t="s">
        <v>67</v>
      </c>
      <c r="C64" s="8">
        <v>40000</v>
      </c>
      <c r="D64" s="8"/>
    </row>
    <row r="65" spans="1:4" x14ac:dyDescent="0.25">
      <c r="B65" t="s">
        <v>71</v>
      </c>
      <c r="C65" s="2">
        <v>2400</v>
      </c>
      <c r="D65" s="2"/>
    </row>
    <row r="66" spans="1:4" x14ac:dyDescent="0.25">
      <c r="B66" t="s">
        <v>17</v>
      </c>
      <c r="C66" s="2"/>
      <c r="D66" s="2">
        <v>42400</v>
      </c>
    </row>
    <row r="67" spans="1:4" x14ac:dyDescent="0.25">
      <c r="A67" s="1">
        <v>12</v>
      </c>
      <c r="B67" s="1"/>
      <c r="C67" s="8"/>
      <c r="D67" s="8"/>
    </row>
    <row r="68" spans="1:4" x14ac:dyDescent="0.25">
      <c r="C68" s="2"/>
      <c r="D68" s="2"/>
    </row>
    <row r="69" spans="1:4" x14ac:dyDescent="0.25">
      <c r="C69" s="2"/>
      <c r="D69" s="2"/>
    </row>
    <row r="70" spans="1:4" x14ac:dyDescent="0.25">
      <c r="A70" s="1">
        <v>13</v>
      </c>
      <c r="B70" s="1"/>
      <c r="C70" s="8"/>
      <c r="D70" s="8"/>
    </row>
    <row r="71" spans="1:4" x14ac:dyDescent="0.25">
      <c r="C71" s="9"/>
      <c r="D71" s="9"/>
    </row>
    <row r="72" spans="1:4" x14ac:dyDescent="0.25">
      <c r="C72" s="2"/>
      <c r="D72" s="2"/>
    </row>
    <row r="73" spans="1:4" x14ac:dyDescent="0.25">
      <c r="C73" s="2"/>
      <c r="D73" s="2"/>
    </row>
    <row r="74" spans="1:4" x14ac:dyDescent="0.25">
      <c r="C74" s="2"/>
      <c r="D74" s="2"/>
    </row>
    <row r="75" spans="1:4" x14ac:dyDescent="0.25">
      <c r="C75" s="2"/>
      <c r="D75" s="2"/>
    </row>
    <row r="76" spans="1:4" x14ac:dyDescent="0.25">
      <c r="C76" s="2"/>
      <c r="D76" s="2"/>
    </row>
    <row r="77" spans="1:4" x14ac:dyDescent="0.25">
      <c r="C77" s="2"/>
      <c r="D77" s="2"/>
    </row>
    <row r="78" spans="1:4" x14ac:dyDescent="0.25">
      <c r="C78" s="2"/>
      <c r="D78" s="2"/>
    </row>
    <row r="79" spans="1:4" x14ac:dyDescent="0.25">
      <c r="C79" s="2"/>
      <c r="D79" s="2"/>
    </row>
    <row r="80" spans="1:4" x14ac:dyDescent="0.25">
      <c r="C80" s="2"/>
      <c r="D80" s="2"/>
    </row>
    <row r="81" spans="3:4" x14ac:dyDescent="0.25">
      <c r="C81" s="2"/>
      <c r="D81" s="2"/>
    </row>
    <row r="82" spans="3:4" x14ac:dyDescent="0.25">
      <c r="C82" s="2"/>
      <c r="D82" s="2"/>
    </row>
    <row r="83" spans="3:4" x14ac:dyDescent="0.25">
      <c r="C83" s="2"/>
      <c r="D83" s="2"/>
    </row>
    <row r="84" spans="3:4" x14ac:dyDescent="0.25">
      <c r="C84" s="2"/>
      <c r="D84" s="2"/>
    </row>
    <row r="85" spans="3:4" x14ac:dyDescent="0.25">
      <c r="C85" s="2"/>
      <c r="D85" s="2"/>
    </row>
    <row r="86" spans="3:4" x14ac:dyDescent="0.25">
      <c r="C86" s="2"/>
      <c r="D86" s="2"/>
    </row>
    <row r="87" spans="3:4" x14ac:dyDescent="0.25">
      <c r="C87" s="2"/>
      <c r="D87" s="2"/>
    </row>
    <row r="88" spans="3:4" x14ac:dyDescent="0.25">
      <c r="C88" s="2"/>
      <c r="D88" s="2"/>
    </row>
    <row r="89" spans="3:4" x14ac:dyDescent="0.25">
      <c r="C89" s="2"/>
      <c r="D89" s="2"/>
    </row>
    <row r="90" spans="3:4" x14ac:dyDescent="0.25">
      <c r="C90" s="2"/>
      <c r="D90" s="2"/>
    </row>
    <row r="91" spans="3:4" x14ac:dyDescent="0.25">
      <c r="C91" s="2"/>
      <c r="D91" s="2"/>
    </row>
    <row r="92" spans="3:4" x14ac:dyDescent="0.25">
      <c r="C92" s="2"/>
      <c r="D92" s="2"/>
    </row>
    <row r="93" spans="3:4" x14ac:dyDescent="0.25">
      <c r="C93" s="2"/>
      <c r="D93" s="2"/>
    </row>
    <row r="94" spans="3:4" x14ac:dyDescent="0.25">
      <c r="C94" s="2"/>
      <c r="D94" s="2"/>
    </row>
    <row r="95" spans="3:4" x14ac:dyDescent="0.25">
      <c r="C95" s="2"/>
      <c r="D95" s="2"/>
    </row>
    <row r="96" spans="3:4" x14ac:dyDescent="0.25">
      <c r="C96" s="2"/>
      <c r="D96" s="2"/>
    </row>
    <row r="97" spans="3:4" x14ac:dyDescent="0.25">
      <c r="C97" s="2"/>
      <c r="D97" s="2"/>
    </row>
    <row r="98" spans="3:4" x14ac:dyDescent="0.25">
      <c r="C98" s="2"/>
      <c r="D98" s="2"/>
    </row>
    <row r="99" spans="3:4" x14ac:dyDescent="0.25">
      <c r="C99" s="2"/>
      <c r="D99" s="2"/>
    </row>
    <row r="100" spans="3:4" x14ac:dyDescent="0.25">
      <c r="C100" s="2"/>
      <c r="D100" s="2"/>
    </row>
    <row r="101" spans="3:4" x14ac:dyDescent="0.25">
      <c r="C101" s="2"/>
      <c r="D101" s="2"/>
    </row>
    <row r="102" spans="3:4" x14ac:dyDescent="0.25">
      <c r="C102" s="2"/>
      <c r="D102" s="2"/>
    </row>
    <row r="103" spans="3:4" x14ac:dyDescent="0.25">
      <c r="C103" s="2"/>
      <c r="D103" s="2"/>
    </row>
    <row r="104" spans="3:4" x14ac:dyDescent="0.25">
      <c r="C104" s="2"/>
      <c r="D104" s="2"/>
    </row>
    <row r="105" spans="3:4" x14ac:dyDescent="0.25">
      <c r="C105" s="2"/>
      <c r="D105" s="2"/>
    </row>
    <row r="106" spans="3:4" x14ac:dyDescent="0.25">
      <c r="C106" s="2"/>
      <c r="D106" s="2"/>
    </row>
    <row r="107" spans="3:4" x14ac:dyDescent="0.25">
      <c r="C107" s="2"/>
      <c r="D107" s="2"/>
    </row>
    <row r="108" spans="3:4" x14ac:dyDescent="0.25">
      <c r="C108" s="2"/>
      <c r="D108" s="2"/>
    </row>
    <row r="109" spans="3:4" x14ac:dyDescent="0.25">
      <c r="C109" s="2"/>
      <c r="D109" s="2"/>
    </row>
    <row r="110" spans="3:4" x14ac:dyDescent="0.25">
      <c r="C110" s="2"/>
      <c r="D110" s="2"/>
    </row>
    <row r="111" spans="3:4" x14ac:dyDescent="0.25">
      <c r="C111" s="2"/>
      <c r="D111" s="2"/>
    </row>
    <row r="112" spans="3:4" x14ac:dyDescent="0.25">
      <c r="C112" s="2"/>
      <c r="D112" s="2"/>
    </row>
    <row r="113" spans="3:4" x14ac:dyDescent="0.25">
      <c r="C113" s="2"/>
      <c r="D113" s="2"/>
    </row>
    <row r="114" spans="3:4" x14ac:dyDescent="0.25">
      <c r="C114" s="2"/>
      <c r="D114" s="2"/>
    </row>
    <row r="115" spans="3:4" x14ac:dyDescent="0.25">
      <c r="C115" s="2"/>
      <c r="D115" s="2"/>
    </row>
    <row r="116" spans="3:4" x14ac:dyDescent="0.25">
      <c r="C116" s="2"/>
      <c r="D116" s="2"/>
    </row>
    <row r="117" spans="3:4" x14ac:dyDescent="0.25">
      <c r="C117" s="2"/>
      <c r="D117" s="2"/>
    </row>
    <row r="118" spans="3:4" x14ac:dyDescent="0.25">
      <c r="C118" s="2"/>
      <c r="D118" s="2"/>
    </row>
    <row r="119" spans="3:4" x14ac:dyDescent="0.25">
      <c r="C119" s="2"/>
      <c r="D119" s="2"/>
    </row>
    <row r="120" spans="3:4" x14ac:dyDescent="0.25">
      <c r="C120" s="2"/>
      <c r="D120" s="2"/>
    </row>
    <row r="121" spans="3:4" x14ac:dyDescent="0.25">
      <c r="C121" s="2"/>
      <c r="D121" s="2"/>
    </row>
    <row r="122" spans="3:4" x14ac:dyDescent="0.25">
      <c r="C122" s="2"/>
      <c r="D122" s="2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2CF92F-7E23-40DA-9913-D9F2476303EB}">
  <dimension ref="B3:X46"/>
  <sheetViews>
    <sheetView topLeftCell="M1" zoomScale="220" zoomScaleNormal="220" workbookViewId="0">
      <selection activeCell="W6" sqref="W6"/>
    </sheetView>
  </sheetViews>
  <sheetFormatPr defaultRowHeight="15" x14ac:dyDescent="0.25"/>
  <cols>
    <col min="2" max="2" width="12.140625" bestFit="1" customWidth="1"/>
    <col min="3" max="3" width="11" bestFit="1" customWidth="1"/>
    <col min="5" max="6" width="11" bestFit="1" customWidth="1"/>
    <col min="8" max="8" width="10" bestFit="1" customWidth="1"/>
    <col min="9" max="9" width="12.140625" bestFit="1" customWidth="1"/>
    <col min="11" max="12" width="11" bestFit="1" customWidth="1"/>
    <col min="14" max="15" width="9.28515625" bestFit="1" customWidth="1"/>
    <col min="17" max="18" width="12.140625" bestFit="1" customWidth="1"/>
    <col min="20" max="21" width="9.28515625" bestFit="1" customWidth="1"/>
    <col min="23" max="24" width="9.28515625" bestFit="1" customWidth="1"/>
  </cols>
  <sheetData>
    <row r="3" spans="2:24" x14ac:dyDescent="0.25">
      <c r="B3" t="s">
        <v>0</v>
      </c>
      <c r="E3" t="s">
        <v>1</v>
      </c>
      <c r="H3" t="s">
        <v>2</v>
      </c>
      <c r="K3" t="s">
        <v>3</v>
      </c>
      <c r="N3" s="37" t="s">
        <v>4</v>
      </c>
      <c r="O3" s="37"/>
      <c r="Q3" s="37" t="s">
        <v>29</v>
      </c>
      <c r="R3" s="37"/>
      <c r="T3" s="37" t="s">
        <v>40</v>
      </c>
      <c r="U3" s="37"/>
      <c r="W3" s="37" t="s">
        <v>6</v>
      </c>
      <c r="X3" s="37"/>
    </row>
    <row r="4" spans="2:24" s="2" customFormat="1" x14ac:dyDescent="0.25">
      <c r="B4" s="8">
        <v>81712</v>
      </c>
      <c r="C4" s="10"/>
      <c r="E4" s="8"/>
      <c r="F4" s="10">
        <v>50000</v>
      </c>
      <c r="H4" s="8"/>
      <c r="I4" s="10">
        <v>7212</v>
      </c>
      <c r="K4" s="8"/>
      <c r="L4" s="10">
        <v>40000</v>
      </c>
      <c r="N4" s="8"/>
      <c r="O4" s="10">
        <v>200</v>
      </c>
      <c r="Q4" s="8">
        <v>100000</v>
      </c>
      <c r="R4" s="10"/>
      <c r="T4" s="8">
        <v>6700</v>
      </c>
      <c r="U4" s="10">
        <v>6700</v>
      </c>
      <c r="W4" s="8"/>
      <c r="X4" s="10"/>
    </row>
    <row r="5" spans="2:24" s="2" customFormat="1" x14ac:dyDescent="0.25">
      <c r="B5" s="2">
        <v>24400</v>
      </c>
      <c r="C5" s="11"/>
      <c r="F5" s="11">
        <v>100000</v>
      </c>
      <c r="I5" s="11">
        <v>1952</v>
      </c>
      <c r="K5" s="2">
        <v>40000</v>
      </c>
      <c r="L5" s="11"/>
      <c r="N5" s="2">
        <v>200</v>
      </c>
      <c r="O5" s="11"/>
      <c r="R5" s="11"/>
      <c r="U5" s="11"/>
      <c r="X5" s="11">
        <v>400</v>
      </c>
    </row>
    <row r="6" spans="2:24" s="2" customFormat="1" x14ac:dyDescent="0.25">
      <c r="C6" s="11">
        <v>9364</v>
      </c>
      <c r="E6" s="2">
        <v>45000</v>
      </c>
      <c r="F6" s="11"/>
      <c r="H6" s="2">
        <v>9164</v>
      </c>
      <c r="I6" s="11"/>
      <c r="L6" s="11"/>
      <c r="O6" s="11"/>
      <c r="R6" s="11"/>
      <c r="U6" s="11"/>
      <c r="W6" s="2">
        <v>2400</v>
      </c>
      <c r="X6" s="11"/>
    </row>
    <row r="7" spans="2:24" s="2" customFormat="1" x14ac:dyDescent="0.25">
      <c r="B7" s="2">
        <v>70000</v>
      </c>
      <c r="C7" s="11"/>
      <c r="F7" s="11"/>
      <c r="H7" s="2">
        <v>122000</v>
      </c>
      <c r="I7" s="11">
        <v>122000</v>
      </c>
      <c r="L7" s="11"/>
      <c r="N7" s="12"/>
      <c r="O7" s="11"/>
      <c r="R7" s="11"/>
      <c r="U7" s="11"/>
      <c r="X7" s="11"/>
    </row>
    <row r="8" spans="2:24" s="2" customFormat="1" x14ac:dyDescent="0.25">
      <c r="C8" s="11">
        <v>42400</v>
      </c>
      <c r="F8" s="11"/>
      <c r="I8" s="11">
        <v>48800</v>
      </c>
      <c r="L8" s="11"/>
      <c r="O8" s="11"/>
      <c r="R8" s="11"/>
      <c r="U8" s="11"/>
      <c r="X8" s="11"/>
    </row>
    <row r="9" spans="2:24" s="2" customFormat="1" x14ac:dyDescent="0.25">
      <c r="C9" s="11"/>
      <c r="F9" s="11"/>
      <c r="I9" s="11"/>
      <c r="L9" s="11"/>
      <c r="O9" s="11"/>
      <c r="R9" s="11"/>
      <c r="U9" s="11"/>
      <c r="X9" s="11"/>
    </row>
    <row r="10" spans="2:24" s="2" customFormat="1" x14ac:dyDescent="0.25">
      <c r="B10" s="2">
        <f>+SUM(B4:B9)</f>
        <v>176112</v>
      </c>
      <c r="C10" s="2">
        <f>+SUM(C4:C9)</f>
        <v>51764</v>
      </c>
      <c r="E10" s="2">
        <f>+SUM(E4:E9)</f>
        <v>45000</v>
      </c>
      <c r="F10" s="2">
        <f>+SUM(F4:F9)</f>
        <v>150000</v>
      </c>
      <c r="H10" s="2">
        <f>+SUM(H4:H9)</f>
        <v>131164</v>
      </c>
      <c r="I10" s="2">
        <f>+SUM(I4:I9)</f>
        <v>179964</v>
      </c>
      <c r="K10" s="2">
        <f>+SUM(K4:K9)</f>
        <v>40000</v>
      </c>
      <c r="L10" s="2">
        <f>+SUM(L4:L9)</f>
        <v>40000</v>
      </c>
      <c r="N10" s="2">
        <f>+SUM(N4:N9)</f>
        <v>200</v>
      </c>
      <c r="O10" s="2">
        <f>+SUM(O4:O9)</f>
        <v>200</v>
      </c>
      <c r="Q10" s="2">
        <f>+SUM(Q4:Q9)</f>
        <v>100000</v>
      </c>
      <c r="R10" s="2">
        <f>+SUM(R4:R9)</f>
        <v>0</v>
      </c>
      <c r="T10" s="2">
        <f>+SUM(T4:T9)</f>
        <v>6700</v>
      </c>
      <c r="U10" s="2">
        <f>+SUM(U4:U9)</f>
        <v>6700</v>
      </c>
      <c r="W10" s="2">
        <f>+SUM(W4:W9)</f>
        <v>2400</v>
      </c>
      <c r="X10" s="2">
        <f>+SUM(X4:X9)</f>
        <v>400</v>
      </c>
    </row>
    <row r="11" spans="2:24" s="2" customFormat="1" x14ac:dyDescent="0.25">
      <c r="C11" s="2">
        <f>+B10-C10</f>
        <v>124348</v>
      </c>
      <c r="F11" s="2">
        <f>+E10-F10</f>
        <v>-105000</v>
      </c>
      <c r="G11" s="2" t="s">
        <v>7</v>
      </c>
      <c r="I11" s="2">
        <f>+H10-I10</f>
        <v>-48800</v>
      </c>
      <c r="J11" s="2" t="s">
        <v>7</v>
      </c>
      <c r="L11" s="2">
        <f>+K10-L10</f>
        <v>0</v>
      </c>
      <c r="M11" s="2" t="s">
        <v>7</v>
      </c>
      <c r="O11" s="2">
        <f>+N10-O10</f>
        <v>0</v>
      </c>
      <c r="P11" s="2" t="s">
        <v>7</v>
      </c>
      <c r="R11" s="2">
        <f>+Q10-R10</f>
        <v>100000</v>
      </c>
      <c r="U11" s="2">
        <f>+T10-U10</f>
        <v>0</v>
      </c>
      <c r="X11" s="2">
        <f>+W10-X10</f>
        <v>2000</v>
      </c>
    </row>
    <row r="12" spans="2:24" s="2" customFormat="1" x14ac:dyDescent="0.25"/>
    <row r="13" spans="2:24" s="2" customFormat="1" x14ac:dyDescent="0.25">
      <c r="B13" s="2" t="s">
        <v>36</v>
      </c>
      <c r="E13" s="2" t="s">
        <v>8</v>
      </c>
      <c r="H13" s="2" t="s">
        <v>9</v>
      </c>
      <c r="K13" s="2" t="s">
        <v>10</v>
      </c>
      <c r="N13" s="2" t="s">
        <v>37</v>
      </c>
      <c r="Q13" s="2" t="s">
        <v>11</v>
      </c>
      <c r="T13" s="38" t="s">
        <v>12</v>
      </c>
      <c r="U13" s="38"/>
      <c r="W13" s="38" t="s">
        <v>41</v>
      </c>
      <c r="X13" s="38"/>
    </row>
    <row r="14" spans="2:24" s="2" customFormat="1" x14ac:dyDescent="0.25">
      <c r="B14" s="8">
        <v>40000</v>
      </c>
      <c r="C14" s="10"/>
      <c r="E14" s="8">
        <v>352</v>
      </c>
      <c r="F14" s="10">
        <v>24000</v>
      </c>
      <c r="H14" s="8">
        <v>9000</v>
      </c>
      <c r="I14" s="10">
        <v>120000</v>
      </c>
      <c r="K14" s="8">
        <v>24400</v>
      </c>
      <c r="L14" s="10"/>
      <c r="N14" s="8"/>
      <c r="O14" s="10">
        <v>122000</v>
      </c>
      <c r="Q14" s="8"/>
      <c r="R14" s="10">
        <v>1600</v>
      </c>
      <c r="T14" s="8"/>
      <c r="U14" s="10">
        <v>400</v>
      </c>
      <c r="W14" s="8"/>
      <c r="X14" s="10">
        <f>+U4</f>
        <v>6700</v>
      </c>
    </row>
    <row r="15" spans="2:24" s="2" customFormat="1" x14ac:dyDescent="0.25">
      <c r="C15" s="11">
        <v>8000</v>
      </c>
      <c r="E15" s="2">
        <v>22000</v>
      </c>
      <c r="F15" s="11">
        <v>13200</v>
      </c>
      <c r="I15" s="11">
        <v>60000</v>
      </c>
      <c r="L15" s="11">
        <v>24400</v>
      </c>
      <c r="O15" s="11"/>
      <c r="Q15" s="2">
        <v>1600</v>
      </c>
      <c r="R15" s="11"/>
      <c r="T15" s="2">
        <v>400</v>
      </c>
      <c r="U15" s="11"/>
      <c r="X15" s="11"/>
    </row>
    <row r="16" spans="2:24" s="2" customFormat="1" x14ac:dyDescent="0.25">
      <c r="C16" s="11"/>
      <c r="E16" s="2">
        <v>8800</v>
      </c>
      <c r="F16" s="11"/>
      <c r="I16" s="11"/>
      <c r="K16" s="2">
        <v>144000</v>
      </c>
      <c r="L16" s="11"/>
      <c r="O16" s="11"/>
      <c r="R16" s="11"/>
      <c r="U16" s="11"/>
      <c r="X16" s="11"/>
    </row>
    <row r="17" spans="2:24" s="2" customFormat="1" x14ac:dyDescent="0.25">
      <c r="C17" s="11"/>
      <c r="F17" s="11"/>
      <c r="I17" s="11"/>
      <c r="K17" s="2">
        <v>73200</v>
      </c>
      <c r="L17" s="11"/>
      <c r="O17" s="11"/>
      <c r="R17" s="11"/>
      <c r="U17" s="11"/>
      <c r="X17" s="11"/>
    </row>
    <row r="18" spans="2:24" s="2" customFormat="1" x14ac:dyDescent="0.25">
      <c r="C18" s="11"/>
      <c r="F18" s="11"/>
      <c r="I18" s="11"/>
      <c r="L18" s="11"/>
      <c r="O18" s="11"/>
      <c r="R18" s="11"/>
      <c r="U18" s="11"/>
      <c r="X18" s="11"/>
    </row>
    <row r="19" spans="2:24" s="2" customFormat="1" x14ac:dyDescent="0.25">
      <c r="C19" s="11"/>
      <c r="F19" s="11"/>
      <c r="I19" s="11"/>
      <c r="L19" s="11"/>
      <c r="O19" s="11"/>
      <c r="R19" s="11"/>
      <c r="U19" s="11"/>
      <c r="X19" s="11"/>
    </row>
    <row r="20" spans="2:24" s="2" customFormat="1" x14ac:dyDescent="0.25">
      <c r="B20" s="2">
        <f>+SUM(B14:B19)</f>
        <v>40000</v>
      </c>
      <c r="C20" s="2">
        <f>+SUM(C14:C19)</f>
        <v>8000</v>
      </c>
      <c r="E20" s="2">
        <f>+SUM(E14:E19)</f>
        <v>31152</v>
      </c>
      <c r="F20" s="2">
        <f>+SUM(F14:F19)</f>
        <v>37200</v>
      </c>
      <c r="H20" s="2">
        <f>+SUM(H14:H19)</f>
        <v>9000</v>
      </c>
      <c r="I20" s="2">
        <f>+SUM(I14:I19)</f>
        <v>180000</v>
      </c>
      <c r="K20" s="2">
        <f>+SUM(K14:K19)</f>
        <v>241600</v>
      </c>
      <c r="L20" s="2">
        <f>+SUM(L14:L19)</f>
        <v>24400</v>
      </c>
      <c r="N20" s="2">
        <f>+SUM(N14:N19)</f>
        <v>0</v>
      </c>
      <c r="O20" s="2">
        <f>+SUM(O14:O19)</f>
        <v>122000</v>
      </c>
      <c r="Q20" s="2">
        <f>+SUM(Q14:Q19)</f>
        <v>1600</v>
      </c>
      <c r="R20" s="2">
        <f>+SUM(R14:R19)</f>
        <v>1600</v>
      </c>
      <c r="T20" s="2">
        <f>+SUM(T14:T19)</f>
        <v>400</v>
      </c>
      <c r="U20" s="2">
        <f>+SUM(U14:U19)</f>
        <v>400</v>
      </c>
      <c r="W20" s="2">
        <f>+SUM(W14:W19)</f>
        <v>0</v>
      </c>
      <c r="X20" s="2">
        <f>+SUM(X14:X19)</f>
        <v>6700</v>
      </c>
    </row>
    <row r="21" spans="2:24" s="2" customFormat="1" x14ac:dyDescent="0.25">
      <c r="C21" s="2">
        <f>+B20-C20</f>
        <v>32000</v>
      </c>
      <c r="F21" s="2">
        <f>+E20-F20</f>
        <v>-6048</v>
      </c>
      <c r="G21" s="2" t="s">
        <v>7</v>
      </c>
      <c r="I21" s="2">
        <f>+H20-I20</f>
        <v>-171000</v>
      </c>
      <c r="J21" s="2" t="s">
        <v>7</v>
      </c>
      <c r="L21" s="2">
        <f>+K20-L20</f>
        <v>217200</v>
      </c>
      <c r="M21" s="2" t="s">
        <v>7</v>
      </c>
      <c r="O21" s="2">
        <f>+N20-O20</f>
        <v>-122000</v>
      </c>
      <c r="P21" s="2" t="s">
        <v>7</v>
      </c>
      <c r="R21" s="2">
        <f>+Q20-R20</f>
        <v>0</v>
      </c>
      <c r="U21" s="2">
        <f>+T20-U20</f>
        <v>0</v>
      </c>
      <c r="X21" s="2">
        <f>+W20-X20</f>
        <v>-6700</v>
      </c>
    </row>
    <row r="22" spans="2:24" s="2" customFormat="1" x14ac:dyDescent="0.25"/>
    <row r="23" spans="2:24" s="2" customFormat="1" x14ac:dyDescent="0.25"/>
    <row r="24" spans="2:24" s="2" customFormat="1" x14ac:dyDescent="0.25">
      <c r="B24" s="2" t="s">
        <v>44</v>
      </c>
      <c r="E24" s="2" t="s">
        <v>46</v>
      </c>
      <c r="H24" s="2" t="s">
        <v>50</v>
      </c>
      <c r="K24" s="2" t="s">
        <v>51</v>
      </c>
      <c r="N24" s="2" t="s">
        <v>52</v>
      </c>
      <c r="Q24" s="2" t="s">
        <v>58</v>
      </c>
      <c r="T24" s="2" t="s">
        <v>59</v>
      </c>
    </row>
    <row r="25" spans="2:24" s="2" customFormat="1" x14ac:dyDescent="0.25">
      <c r="B25" s="8">
        <v>100000</v>
      </c>
      <c r="C25" s="10"/>
      <c r="E25" s="8"/>
      <c r="F25" s="10">
        <v>15000</v>
      </c>
      <c r="H25" s="8">
        <v>100</v>
      </c>
      <c r="I25" s="10"/>
      <c r="L25" s="10"/>
      <c r="N25" s="8"/>
      <c r="O25" s="10">
        <v>4100</v>
      </c>
      <c r="Q25" s="8"/>
      <c r="R25" s="10">
        <v>9000</v>
      </c>
      <c r="T25" s="8">
        <v>8000</v>
      </c>
      <c r="U25" s="10"/>
    </row>
    <row r="26" spans="2:24" s="2" customFormat="1" x14ac:dyDescent="0.25">
      <c r="C26" s="11">
        <v>70000</v>
      </c>
      <c r="F26" s="11"/>
      <c r="I26" s="11"/>
      <c r="K26" s="8">
        <v>4000</v>
      </c>
      <c r="L26" s="11"/>
      <c r="O26" s="11"/>
      <c r="R26" s="11"/>
      <c r="U26" s="11"/>
    </row>
    <row r="27" spans="2:24" s="2" customFormat="1" x14ac:dyDescent="0.25">
      <c r="C27" s="11">
        <v>30000</v>
      </c>
      <c r="F27" s="11"/>
      <c r="I27" s="11"/>
      <c r="L27" s="11"/>
      <c r="O27" s="11"/>
      <c r="R27" s="11"/>
      <c r="U27" s="11"/>
    </row>
    <row r="28" spans="2:24" s="2" customFormat="1" x14ac:dyDescent="0.25">
      <c r="C28" s="11"/>
      <c r="F28" s="11"/>
      <c r="I28" s="11"/>
      <c r="L28" s="11"/>
      <c r="O28" s="11"/>
      <c r="R28" s="11"/>
      <c r="U28" s="11"/>
    </row>
    <row r="29" spans="2:24" s="2" customFormat="1" x14ac:dyDescent="0.25">
      <c r="C29" s="11"/>
      <c r="F29" s="11"/>
      <c r="I29" s="11"/>
      <c r="L29" s="11"/>
      <c r="O29" s="11"/>
      <c r="R29" s="11"/>
      <c r="U29" s="11"/>
    </row>
    <row r="30" spans="2:24" s="2" customFormat="1" x14ac:dyDescent="0.25">
      <c r="C30" s="11"/>
      <c r="F30" s="11"/>
      <c r="I30" s="11"/>
      <c r="L30" s="11"/>
      <c r="O30" s="11"/>
      <c r="R30" s="11"/>
      <c r="U30" s="11"/>
    </row>
    <row r="31" spans="2:24" s="2" customFormat="1" x14ac:dyDescent="0.25">
      <c r="B31" s="2">
        <f>+SUM(B25:B30)</f>
        <v>100000</v>
      </c>
      <c r="C31" s="2">
        <f>+SUM(C25:C30)</f>
        <v>100000</v>
      </c>
      <c r="E31" s="2">
        <f>+SUM(E25:E30)</f>
        <v>0</v>
      </c>
      <c r="F31" s="2">
        <f>+SUM(F25:F30)</f>
        <v>15000</v>
      </c>
      <c r="H31" s="2">
        <f>+SUM(H25:H30)</f>
        <v>100</v>
      </c>
      <c r="I31" s="2">
        <f>+SUM(I25:I30)</f>
        <v>0</v>
      </c>
      <c r="K31" s="2">
        <f>+SUM(K26:K30)</f>
        <v>4000</v>
      </c>
      <c r="L31" s="2">
        <f>+SUM(L25:L30)</f>
        <v>0</v>
      </c>
      <c r="N31" s="2">
        <f>+SUM(N25:N30)</f>
        <v>0</v>
      </c>
      <c r="O31" s="2">
        <f>+SUM(O25:O30)</f>
        <v>4100</v>
      </c>
      <c r="Q31" s="2">
        <f>+SUM(Q25:Q30)</f>
        <v>0</v>
      </c>
      <c r="R31" s="2">
        <f>+SUM(R25:R30)</f>
        <v>9000</v>
      </c>
      <c r="T31" s="2">
        <f>+SUM(T25:T30)</f>
        <v>8000</v>
      </c>
      <c r="U31" s="2">
        <f>+SUM(U25:U30)</f>
        <v>0</v>
      </c>
    </row>
    <row r="32" spans="2:24" s="2" customFormat="1" x14ac:dyDescent="0.25">
      <c r="C32" s="2">
        <f>+B31-C31</f>
        <v>0</v>
      </c>
      <c r="F32" s="2">
        <f>+E31-F31</f>
        <v>-15000</v>
      </c>
      <c r="I32" s="2">
        <f>+H31-I31</f>
        <v>100</v>
      </c>
      <c r="L32" s="2">
        <f>+K31-L31</f>
        <v>4000</v>
      </c>
      <c r="O32" s="2">
        <f>+N31-O31</f>
        <v>-4100</v>
      </c>
      <c r="R32" s="2">
        <f>+Q31-R31</f>
        <v>-9000</v>
      </c>
      <c r="U32" s="2">
        <f>+T31-U31</f>
        <v>8000</v>
      </c>
    </row>
    <row r="33" s="2" customFormat="1" x14ac:dyDescent="0.25"/>
    <row r="34" s="2" customFormat="1" x14ac:dyDescent="0.25"/>
    <row r="35" s="2" customFormat="1" x14ac:dyDescent="0.25"/>
    <row r="36" customFormat="1" x14ac:dyDescent="0.25"/>
    <row r="37" customFormat="1" x14ac:dyDescent="0.25"/>
    <row r="38" customFormat="1" x14ac:dyDescent="0.25"/>
    <row r="39" customFormat="1" x14ac:dyDescent="0.25"/>
    <row r="40" customFormat="1" x14ac:dyDescent="0.25"/>
    <row r="41" customFormat="1" x14ac:dyDescent="0.25"/>
    <row r="42" customFormat="1" x14ac:dyDescent="0.25"/>
    <row r="43" customFormat="1" x14ac:dyDescent="0.25"/>
    <row r="44" customFormat="1" x14ac:dyDescent="0.25"/>
    <row r="45" customFormat="1" x14ac:dyDescent="0.25"/>
    <row r="46" customFormat="1" x14ac:dyDescent="0.25"/>
  </sheetData>
  <mergeCells count="6">
    <mergeCell ref="N3:O3"/>
    <mergeCell ref="Q3:R3"/>
    <mergeCell ref="T3:U3"/>
    <mergeCell ref="W3:X3"/>
    <mergeCell ref="T13:U13"/>
    <mergeCell ref="W13:X13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74F59C-F509-497E-A903-8D82E42C0CAF}">
  <dimension ref="A1:I122"/>
  <sheetViews>
    <sheetView topLeftCell="A51" zoomScale="169" workbookViewId="0">
      <selection activeCell="B74" sqref="B74"/>
    </sheetView>
  </sheetViews>
  <sheetFormatPr defaultRowHeight="15" x14ac:dyDescent="0.25"/>
  <cols>
    <col min="2" max="2" width="50.85546875" customWidth="1"/>
    <col min="3" max="3" width="9.5703125" bestFit="1" customWidth="1"/>
    <col min="4" max="4" width="11.7109375" customWidth="1"/>
    <col min="5" max="5" width="1.42578125" customWidth="1"/>
  </cols>
  <sheetData>
    <row r="1" spans="1:5" x14ac:dyDescent="0.25">
      <c r="C1" s="2"/>
      <c r="D1" s="2"/>
    </row>
    <row r="2" spans="1:5" x14ac:dyDescent="0.25">
      <c r="C2" s="2"/>
      <c r="D2" s="2"/>
    </row>
    <row r="3" spans="1:5" x14ac:dyDescent="0.25">
      <c r="A3" s="3" t="s">
        <v>13</v>
      </c>
      <c r="B3" s="4" t="s">
        <v>14</v>
      </c>
      <c r="C3" s="5" t="s">
        <v>15</v>
      </c>
      <c r="D3" s="5" t="s">
        <v>16</v>
      </c>
      <c r="E3" s="6"/>
    </row>
    <row r="4" spans="1:5" x14ac:dyDescent="0.25">
      <c r="A4">
        <v>1</v>
      </c>
      <c r="B4" t="s">
        <v>19</v>
      </c>
      <c r="C4" s="2">
        <v>400</v>
      </c>
      <c r="D4" s="2"/>
    </row>
    <row r="5" spans="1:5" x14ac:dyDescent="0.25">
      <c r="B5" t="s">
        <v>20</v>
      </c>
      <c r="C5" s="2"/>
      <c r="D5" s="2">
        <v>400</v>
      </c>
    </row>
    <row r="6" spans="1:5" x14ac:dyDescent="0.25">
      <c r="C6" s="2"/>
      <c r="D6" s="2"/>
    </row>
    <row r="7" spans="1:5" x14ac:dyDescent="0.25">
      <c r="A7" s="3"/>
      <c r="B7" s="3"/>
      <c r="C7" s="7"/>
      <c r="D7" s="7"/>
    </row>
    <row r="8" spans="1:5" x14ac:dyDescent="0.25">
      <c r="A8">
        <v>2</v>
      </c>
      <c r="B8" t="s">
        <v>21</v>
      </c>
      <c r="C8" s="2">
        <v>1600</v>
      </c>
      <c r="D8" s="2"/>
    </row>
    <row r="9" spans="1:5" x14ac:dyDescent="0.25">
      <c r="B9" t="s">
        <v>8</v>
      </c>
      <c r="C9" s="2">
        <f>22%*C8</f>
        <v>352</v>
      </c>
      <c r="D9" s="2"/>
    </row>
    <row r="10" spans="1:5" x14ac:dyDescent="0.25">
      <c r="B10" t="s">
        <v>22</v>
      </c>
      <c r="C10" s="2"/>
      <c r="D10" s="2">
        <v>1952</v>
      </c>
    </row>
    <row r="11" spans="1:5" x14ac:dyDescent="0.25">
      <c r="C11" s="2"/>
      <c r="D11" s="2"/>
    </row>
    <row r="12" spans="1:5" x14ac:dyDescent="0.25">
      <c r="A12" s="3"/>
      <c r="B12" s="3"/>
      <c r="C12" s="7"/>
      <c r="D12" s="7"/>
    </row>
    <row r="13" spans="1:5" x14ac:dyDescent="0.25">
      <c r="A13">
        <v>3</v>
      </c>
      <c r="B13" t="s">
        <v>17</v>
      </c>
      <c r="C13" s="2">
        <v>24400</v>
      </c>
      <c r="D13" s="2"/>
    </row>
    <row r="14" spans="1:5" x14ac:dyDescent="0.25">
      <c r="B14" t="s">
        <v>23</v>
      </c>
      <c r="C14" s="2"/>
      <c r="D14" s="2">
        <v>24400</v>
      </c>
    </row>
    <row r="15" spans="1:5" x14ac:dyDescent="0.25">
      <c r="C15" s="2"/>
      <c r="D15" s="2"/>
    </row>
    <row r="16" spans="1:5" x14ac:dyDescent="0.25">
      <c r="C16" s="2"/>
      <c r="D16" s="2"/>
    </row>
    <row r="17" spans="1:4" x14ac:dyDescent="0.25">
      <c r="A17" s="3"/>
      <c r="B17" s="3"/>
      <c r="C17" s="7"/>
      <c r="D17" s="7"/>
    </row>
    <row r="18" spans="1:4" x14ac:dyDescent="0.25">
      <c r="A18">
        <v>4</v>
      </c>
      <c r="B18" t="s">
        <v>24</v>
      </c>
      <c r="C18" s="2">
        <v>9164</v>
      </c>
      <c r="D18" s="2"/>
    </row>
    <row r="19" spans="1:4" x14ac:dyDescent="0.25">
      <c r="B19" t="s">
        <v>25</v>
      </c>
      <c r="C19" s="2">
        <v>200</v>
      </c>
      <c r="D19" s="2"/>
    </row>
    <row r="20" spans="1:4" x14ac:dyDescent="0.25">
      <c r="B20" t="s">
        <v>26</v>
      </c>
      <c r="C20" s="2"/>
      <c r="D20" s="2">
        <v>9364</v>
      </c>
    </row>
    <row r="21" spans="1:4" x14ac:dyDescent="0.25">
      <c r="C21" s="2"/>
      <c r="D21" s="2"/>
    </row>
    <row r="22" spans="1:4" x14ac:dyDescent="0.25">
      <c r="A22" s="3"/>
      <c r="B22" s="3"/>
      <c r="C22" s="7"/>
      <c r="D22" s="7"/>
    </row>
    <row r="23" spans="1:4" x14ac:dyDescent="0.25">
      <c r="A23">
        <v>5</v>
      </c>
      <c r="B23" t="s">
        <v>27</v>
      </c>
      <c r="C23" s="2">
        <v>100000</v>
      </c>
      <c r="D23" s="2"/>
    </row>
    <row r="24" spans="1:4" x14ac:dyDescent="0.25">
      <c r="B24" t="s">
        <v>18</v>
      </c>
      <c r="C24" s="2">
        <f>C23*22%</f>
        <v>22000</v>
      </c>
      <c r="D24" s="2"/>
    </row>
    <row r="25" spans="1:4" x14ac:dyDescent="0.25">
      <c r="B25" t="s">
        <v>28</v>
      </c>
      <c r="C25" s="2"/>
      <c r="D25" s="2">
        <v>122000</v>
      </c>
    </row>
    <row r="26" spans="1:4" x14ac:dyDescent="0.25">
      <c r="D26" s="2"/>
    </row>
    <row r="27" spans="1:4" x14ac:dyDescent="0.25">
      <c r="A27" s="3"/>
      <c r="B27" s="3"/>
      <c r="C27" s="7"/>
      <c r="D27" s="7"/>
    </row>
    <row r="28" spans="1:4" x14ac:dyDescent="0.25">
      <c r="A28">
        <v>5</v>
      </c>
      <c r="B28" t="s">
        <v>30</v>
      </c>
      <c r="C28" s="2">
        <v>122000</v>
      </c>
      <c r="D28" s="2"/>
    </row>
    <row r="29" spans="1:4" x14ac:dyDescent="0.25">
      <c r="B29" t="s">
        <v>31</v>
      </c>
      <c r="C29" s="2"/>
      <c r="D29" s="2">
        <v>122000</v>
      </c>
    </row>
    <row r="30" spans="1:4" x14ac:dyDescent="0.25">
      <c r="C30" s="2"/>
      <c r="D30" s="2"/>
    </row>
    <row r="31" spans="1:4" x14ac:dyDescent="0.25">
      <c r="C31" s="2"/>
      <c r="D31" s="2"/>
    </row>
    <row r="32" spans="1:4" x14ac:dyDescent="0.25">
      <c r="A32" s="3"/>
      <c r="C32" s="2"/>
      <c r="D32" s="2"/>
    </row>
    <row r="33" spans="1:4" x14ac:dyDescent="0.25">
      <c r="A33">
        <v>6</v>
      </c>
      <c r="B33" s="1" t="s">
        <v>33</v>
      </c>
      <c r="C33" s="8">
        <v>40000</v>
      </c>
      <c r="D33" s="8"/>
    </row>
    <row r="34" spans="1:4" x14ac:dyDescent="0.25">
      <c r="B34" t="s">
        <v>34</v>
      </c>
      <c r="C34" s="2">
        <v>8800</v>
      </c>
      <c r="D34" s="2"/>
    </row>
    <row r="35" spans="1:4" x14ac:dyDescent="0.25">
      <c r="B35" t="s">
        <v>35</v>
      </c>
      <c r="C35" s="2"/>
      <c r="D35" s="2">
        <f>+C33+C34</f>
        <v>48800</v>
      </c>
    </row>
    <row r="36" spans="1:4" x14ac:dyDescent="0.25">
      <c r="C36" s="9"/>
      <c r="D36" s="9"/>
    </row>
    <row r="38" spans="1:4" x14ac:dyDescent="0.25">
      <c r="A38" s="1">
        <v>7</v>
      </c>
      <c r="B38" s="1" t="s">
        <v>38</v>
      </c>
      <c r="C38" s="8">
        <v>6700</v>
      </c>
      <c r="D38" s="8"/>
    </row>
    <row r="39" spans="1:4" x14ac:dyDescent="0.25">
      <c r="B39" t="s">
        <v>39</v>
      </c>
      <c r="C39" s="2"/>
      <c r="D39" s="2">
        <f>+C38</f>
        <v>6700</v>
      </c>
    </row>
    <row r="40" spans="1:4" x14ac:dyDescent="0.25">
      <c r="C40" s="2"/>
      <c r="D40" s="2"/>
    </row>
    <row r="41" spans="1:4" x14ac:dyDescent="0.25">
      <c r="A41" s="3"/>
      <c r="C41" s="2"/>
      <c r="D41" s="2"/>
    </row>
    <row r="42" spans="1:4" x14ac:dyDescent="0.25">
      <c r="A42">
        <v>7</v>
      </c>
      <c r="B42" s="1" t="s">
        <v>43</v>
      </c>
      <c r="C42" s="8">
        <v>100000</v>
      </c>
      <c r="D42" s="8"/>
    </row>
    <row r="43" spans="1:4" x14ac:dyDescent="0.25">
      <c r="B43" t="s">
        <v>42</v>
      </c>
      <c r="C43" s="2"/>
      <c r="D43" s="2">
        <v>100000</v>
      </c>
    </row>
    <row r="44" spans="1:4" x14ac:dyDescent="0.25">
      <c r="C44" s="2"/>
      <c r="D44" s="2"/>
    </row>
    <row r="45" spans="1:4" x14ac:dyDescent="0.25">
      <c r="A45" s="1">
        <v>8</v>
      </c>
      <c r="B45" s="1" t="s">
        <v>17</v>
      </c>
      <c r="C45" s="8">
        <v>70000</v>
      </c>
      <c r="D45" s="8"/>
    </row>
    <row r="46" spans="1:4" x14ac:dyDescent="0.25">
      <c r="B46" t="s">
        <v>43</v>
      </c>
      <c r="C46" s="2"/>
      <c r="D46" s="2">
        <f>+C45</f>
        <v>70000</v>
      </c>
    </row>
    <row r="47" spans="1:4" x14ac:dyDescent="0.25">
      <c r="C47" s="2"/>
      <c r="D47" s="2"/>
    </row>
    <row r="48" spans="1:4" x14ac:dyDescent="0.25">
      <c r="A48" s="1">
        <v>9</v>
      </c>
      <c r="B48" s="1" t="s">
        <v>42</v>
      </c>
      <c r="C48" s="8">
        <v>45000</v>
      </c>
      <c r="D48" s="8"/>
    </row>
    <row r="49" spans="1:9" x14ac:dyDescent="0.25">
      <c r="B49" t="s">
        <v>43</v>
      </c>
      <c r="C49" s="2"/>
      <c r="D49" s="2">
        <v>30000</v>
      </c>
    </row>
    <row r="50" spans="1:9" x14ac:dyDescent="0.25">
      <c r="B50" t="s">
        <v>45</v>
      </c>
      <c r="C50" s="2"/>
      <c r="D50" s="2">
        <v>15000</v>
      </c>
    </row>
    <row r="51" spans="1:9" x14ac:dyDescent="0.25">
      <c r="C51" s="2"/>
      <c r="D51" s="2"/>
    </row>
    <row r="52" spans="1:9" x14ac:dyDescent="0.25">
      <c r="A52" s="1">
        <v>10</v>
      </c>
      <c r="B52" s="1" t="s">
        <v>47</v>
      </c>
      <c r="C52" s="8">
        <v>144000</v>
      </c>
      <c r="D52" s="8"/>
    </row>
    <row r="53" spans="1:9" x14ac:dyDescent="0.25">
      <c r="B53" t="s">
        <v>48</v>
      </c>
      <c r="C53" s="2"/>
      <c r="D53" s="2">
        <v>24000</v>
      </c>
    </row>
    <row r="54" spans="1:9" x14ac:dyDescent="0.25">
      <c r="B54" t="s">
        <v>49</v>
      </c>
      <c r="C54" s="2"/>
      <c r="D54" s="2">
        <v>120000</v>
      </c>
    </row>
    <row r="55" spans="1:9" x14ac:dyDescent="0.25">
      <c r="C55" s="2"/>
      <c r="D55" s="2"/>
    </row>
    <row r="56" spans="1:9" x14ac:dyDescent="0.25">
      <c r="A56" s="1">
        <v>10</v>
      </c>
      <c r="B56" s="1" t="s">
        <v>53</v>
      </c>
      <c r="C56" s="8">
        <v>4000</v>
      </c>
      <c r="D56" s="8"/>
    </row>
    <row r="57" spans="1:9" x14ac:dyDescent="0.25">
      <c r="B57" t="s">
        <v>54</v>
      </c>
      <c r="C57" s="2">
        <v>100</v>
      </c>
      <c r="D57" s="2"/>
    </row>
    <row r="58" spans="1:9" x14ac:dyDescent="0.25">
      <c r="B58" t="s">
        <v>52</v>
      </c>
      <c r="C58" s="2"/>
      <c r="D58" s="2">
        <f>+C56+C57</f>
        <v>4100</v>
      </c>
      <c r="I58" s="36"/>
    </row>
    <row r="59" spans="1:9" x14ac:dyDescent="0.25">
      <c r="C59" s="2"/>
      <c r="D59" s="2"/>
      <c r="I59" s="36"/>
    </row>
    <row r="60" spans="1:9" x14ac:dyDescent="0.25">
      <c r="A60" s="1">
        <v>11</v>
      </c>
      <c r="B60" s="1" t="s">
        <v>55</v>
      </c>
      <c r="C60" s="8">
        <v>73200</v>
      </c>
      <c r="D60" s="8"/>
    </row>
    <row r="61" spans="1:9" x14ac:dyDescent="0.25">
      <c r="B61" t="s">
        <v>56</v>
      </c>
      <c r="C61" s="2"/>
      <c r="D61" s="2">
        <v>13200</v>
      </c>
    </row>
    <row r="62" spans="1:9" x14ac:dyDescent="0.25">
      <c r="B62" t="s">
        <v>49</v>
      </c>
      <c r="C62" s="2"/>
      <c r="D62" s="2">
        <v>60000</v>
      </c>
    </row>
    <row r="63" spans="1:9" x14ac:dyDescent="0.25">
      <c r="C63" s="2"/>
      <c r="D63" s="2"/>
    </row>
    <row r="64" spans="1:9" x14ac:dyDescent="0.25">
      <c r="A64" s="1">
        <v>11</v>
      </c>
      <c r="B64" s="1" t="s">
        <v>57</v>
      </c>
      <c r="C64" s="8">
        <v>9000</v>
      </c>
      <c r="D64" s="8"/>
    </row>
    <row r="65" spans="1:4" x14ac:dyDescent="0.25">
      <c r="B65" t="s">
        <v>58</v>
      </c>
      <c r="C65" s="2"/>
      <c r="D65" s="2">
        <f>+C64</f>
        <v>9000</v>
      </c>
    </row>
    <row r="66" spans="1:4" x14ac:dyDescent="0.25">
      <c r="C66" s="2"/>
      <c r="D66" s="2"/>
    </row>
    <row r="67" spans="1:4" x14ac:dyDescent="0.25">
      <c r="A67" s="1">
        <v>12</v>
      </c>
      <c r="B67" s="1" t="s">
        <v>59</v>
      </c>
      <c r="C67" s="8">
        <v>8000</v>
      </c>
      <c r="D67" s="8"/>
    </row>
    <row r="68" spans="1:4" x14ac:dyDescent="0.25">
      <c r="B68" t="s">
        <v>60</v>
      </c>
      <c r="C68" s="2"/>
      <c r="D68" s="2">
        <f>+C67</f>
        <v>8000</v>
      </c>
    </row>
    <row r="69" spans="1:4" x14ac:dyDescent="0.25">
      <c r="C69" s="2"/>
      <c r="D69" s="2"/>
    </row>
    <row r="70" spans="1:4" x14ac:dyDescent="0.25">
      <c r="A70" s="1">
        <v>13</v>
      </c>
      <c r="B70" s="1" t="s">
        <v>67</v>
      </c>
      <c r="C70" s="8">
        <v>40000</v>
      </c>
      <c r="D70" s="8"/>
    </row>
    <row r="71" spans="1:4" x14ac:dyDescent="0.25">
      <c r="B71" t="s">
        <v>81</v>
      </c>
      <c r="C71" s="9">
        <v>2400</v>
      </c>
      <c r="D71" s="9"/>
    </row>
    <row r="72" spans="1:4" x14ac:dyDescent="0.25">
      <c r="B72" t="s">
        <v>17</v>
      </c>
      <c r="C72" s="2"/>
      <c r="D72" s="2">
        <f>+C70+C71</f>
        <v>42400</v>
      </c>
    </row>
    <row r="73" spans="1:4" x14ac:dyDescent="0.25">
      <c r="C73" s="2"/>
      <c r="D73" s="2"/>
    </row>
    <row r="74" spans="1:4" x14ac:dyDescent="0.25">
      <c r="C74" s="2"/>
      <c r="D74" s="2"/>
    </row>
    <row r="75" spans="1:4" x14ac:dyDescent="0.25">
      <c r="C75" s="2"/>
      <c r="D75" s="2"/>
    </row>
    <row r="76" spans="1:4" x14ac:dyDescent="0.25">
      <c r="C76" s="2"/>
      <c r="D76" s="2"/>
    </row>
    <row r="77" spans="1:4" x14ac:dyDescent="0.25">
      <c r="C77" s="2"/>
      <c r="D77" s="2"/>
    </row>
    <row r="78" spans="1:4" x14ac:dyDescent="0.25">
      <c r="C78" s="2"/>
      <c r="D78" s="2"/>
    </row>
    <row r="79" spans="1:4" x14ac:dyDescent="0.25">
      <c r="C79" s="2"/>
      <c r="D79" s="2"/>
    </row>
    <row r="80" spans="1:4" x14ac:dyDescent="0.25">
      <c r="C80" s="2"/>
      <c r="D80" s="2"/>
    </row>
    <row r="81" spans="3:4" x14ac:dyDescent="0.25">
      <c r="C81" s="2"/>
      <c r="D81" s="2"/>
    </row>
    <row r="82" spans="3:4" x14ac:dyDescent="0.25">
      <c r="C82" s="2"/>
      <c r="D82" s="2"/>
    </row>
    <row r="83" spans="3:4" x14ac:dyDescent="0.25">
      <c r="C83" s="2"/>
      <c r="D83" s="2"/>
    </row>
    <row r="84" spans="3:4" x14ac:dyDescent="0.25">
      <c r="C84" s="2"/>
      <c r="D84" s="2"/>
    </row>
    <row r="85" spans="3:4" x14ac:dyDescent="0.25">
      <c r="C85" s="2"/>
      <c r="D85" s="2"/>
    </row>
    <row r="86" spans="3:4" x14ac:dyDescent="0.25">
      <c r="C86" s="2"/>
      <c r="D86" s="2"/>
    </row>
    <row r="87" spans="3:4" x14ac:dyDescent="0.25">
      <c r="C87" s="2"/>
      <c r="D87" s="2"/>
    </row>
    <row r="88" spans="3:4" x14ac:dyDescent="0.25">
      <c r="C88" s="2"/>
      <c r="D88" s="2"/>
    </row>
    <row r="89" spans="3:4" x14ac:dyDescent="0.25">
      <c r="C89" s="2"/>
      <c r="D89" s="2"/>
    </row>
    <row r="90" spans="3:4" x14ac:dyDescent="0.25">
      <c r="C90" s="2"/>
      <c r="D90" s="2"/>
    </row>
    <row r="91" spans="3:4" x14ac:dyDescent="0.25">
      <c r="C91" s="2"/>
      <c r="D91" s="2"/>
    </row>
    <row r="92" spans="3:4" x14ac:dyDescent="0.25">
      <c r="C92" s="2"/>
      <c r="D92" s="2"/>
    </row>
    <row r="93" spans="3:4" x14ac:dyDescent="0.25">
      <c r="C93" s="2"/>
      <c r="D93" s="2"/>
    </row>
    <row r="94" spans="3:4" x14ac:dyDescent="0.25">
      <c r="C94" s="2"/>
      <c r="D94" s="2"/>
    </row>
    <row r="95" spans="3:4" x14ac:dyDescent="0.25">
      <c r="C95" s="2"/>
      <c r="D95" s="2"/>
    </row>
    <row r="96" spans="3:4" x14ac:dyDescent="0.25">
      <c r="C96" s="2"/>
      <c r="D96" s="2"/>
    </row>
    <row r="97" spans="3:4" x14ac:dyDescent="0.25">
      <c r="C97" s="2"/>
      <c r="D97" s="2"/>
    </row>
    <row r="98" spans="3:4" x14ac:dyDescent="0.25">
      <c r="C98" s="2"/>
      <c r="D98" s="2"/>
    </row>
    <row r="99" spans="3:4" x14ac:dyDescent="0.25">
      <c r="C99" s="2"/>
      <c r="D99" s="2"/>
    </row>
    <row r="100" spans="3:4" x14ac:dyDescent="0.25">
      <c r="C100" s="2"/>
      <c r="D100" s="2"/>
    </row>
    <row r="101" spans="3:4" x14ac:dyDescent="0.25">
      <c r="C101" s="2"/>
      <c r="D101" s="2"/>
    </row>
    <row r="102" spans="3:4" x14ac:dyDescent="0.25">
      <c r="C102" s="2"/>
      <c r="D102" s="2"/>
    </row>
    <row r="103" spans="3:4" x14ac:dyDescent="0.25">
      <c r="C103" s="2"/>
      <c r="D103" s="2"/>
    </row>
    <row r="104" spans="3:4" x14ac:dyDescent="0.25">
      <c r="C104" s="2"/>
      <c r="D104" s="2"/>
    </row>
    <row r="105" spans="3:4" x14ac:dyDescent="0.25">
      <c r="C105" s="2"/>
      <c r="D105" s="2"/>
    </row>
    <row r="106" spans="3:4" x14ac:dyDescent="0.25">
      <c r="C106" s="2"/>
      <c r="D106" s="2"/>
    </row>
    <row r="107" spans="3:4" x14ac:dyDescent="0.25">
      <c r="C107" s="2"/>
      <c r="D107" s="2"/>
    </row>
    <row r="108" spans="3:4" x14ac:dyDescent="0.25">
      <c r="C108" s="2"/>
      <c r="D108" s="2"/>
    </row>
    <row r="109" spans="3:4" x14ac:dyDescent="0.25">
      <c r="C109" s="2"/>
      <c r="D109" s="2"/>
    </row>
    <row r="110" spans="3:4" x14ac:dyDescent="0.25">
      <c r="C110" s="2"/>
      <c r="D110" s="2"/>
    </row>
    <row r="111" spans="3:4" x14ac:dyDescent="0.25">
      <c r="C111" s="2"/>
      <c r="D111" s="2"/>
    </row>
    <row r="112" spans="3:4" x14ac:dyDescent="0.25">
      <c r="C112" s="2"/>
      <c r="D112" s="2"/>
    </row>
    <row r="113" spans="3:4" x14ac:dyDescent="0.25">
      <c r="C113" s="2"/>
      <c r="D113" s="2"/>
    </row>
    <row r="114" spans="3:4" x14ac:dyDescent="0.25">
      <c r="C114" s="2"/>
      <c r="D114" s="2"/>
    </row>
    <row r="115" spans="3:4" x14ac:dyDescent="0.25">
      <c r="C115" s="2"/>
      <c r="D115" s="2"/>
    </row>
    <row r="116" spans="3:4" x14ac:dyDescent="0.25">
      <c r="C116" s="2"/>
      <c r="D116" s="2"/>
    </row>
    <row r="117" spans="3:4" x14ac:dyDescent="0.25">
      <c r="C117" s="2"/>
      <c r="D117" s="2"/>
    </row>
    <row r="118" spans="3:4" x14ac:dyDescent="0.25">
      <c r="C118" s="2"/>
      <c r="D118" s="2"/>
    </row>
    <row r="119" spans="3:4" x14ac:dyDescent="0.25">
      <c r="C119" s="2"/>
      <c r="D119" s="2"/>
    </row>
    <row r="120" spans="3:4" x14ac:dyDescent="0.25">
      <c r="C120" s="2"/>
      <c r="D120" s="2"/>
    </row>
    <row r="121" spans="3:4" x14ac:dyDescent="0.25">
      <c r="C121" s="2"/>
      <c r="D121" s="2"/>
    </row>
    <row r="122" spans="3:4" x14ac:dyDescent="0.25">
      <c r="C122" s="2"/>
      <c r="D122" s="2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64B758-9F61-46DA-8C94-960A8A5759F0}">
  <dimension ref="B2:F23"/>
  <sheetViews>
    <sheetView showGridLines="0" tabSelected="1" workbookViewId="0">
      <selection activeCell="C18" sqref="C18"/>
    </sheetView>
  </sheetViews>
  <sheetFormatPr defaultRowHeight="15" x14ac:dyDescent="0.25"/>
  <cols>
    <col min="2" max="2" width="26.140625" customWidth="1"/>
    <col min="3" max="3" width="15.140625" style="2" customWidth="1"/>
    <col min="4" max="4" width="26.85546875" bestFit="1" customWidth="1"/>
    <col min="5" max="5" width="15.140625" style="2" customWidth="1"/>
  </cols>
  <sheetData>
    <row r="2" spans="2:5" ht="15.75" thickBot="1" x14ac:dyDescent="0.3"/>
    <row r="3" spans="2:5" ht="16.5" thickTop="1" thickBot="1" x14ac:dyDescent="0.3">
      <c r="B3" s="13" t="s">
        <v>61</v>
      </c>
      <c r="C3" s="14" t="s">
        <v>62</v>
      </c>
      <c r="D3" s="13" t="s">
        <v>63</v>
      </c>
      <c r="E3" s="15" t="s">
        <v>62</v>
      </c>
    </row>
    <row r="4" spans="2:5" ht="15.75" thickTop="1" x14ac:dyDescent="0.25">
      <c r="B4" s="16" t="s">
        <v>29</v>
      </c>
      <c r="C4" s="17">
        <f>+Ledgers!R11</f>
        <v>100000</v>
      </c>
      <c r="D4" s="16" t="s">
        <v>42</v>
      </c>
      <c r="E4" s="18">
        <f>-Ledgers!F11</f>
        <v>105000</v>
      </c>
    </row>
    <row r="5" spans="2:5" x14ac:dyDescent="0.25">
      <c r="C5" s="17"/>
      <c r="D5" t="s">
        <v>41</v>
      </c>
      <c r="E5" s="2">
        <f>-Ledgers!X21</f>
        <v>6700</v>
      </c>
    </row>
    <row r="6" spans="2:5" x14ac:dyDescent="0.25">
      <c r="B6" s="16" t="s">
        <v>64</v>
      </c>
      <c r="C6" s="17">
        <f>+Ledgers!L21</f>
        <v>217200</v>
      </c>
      <c r="D6" s="16" t="str">
        <f>+PL!B21</f>
        <v>Profit and loss for the period</v>
      </c>
      <c r="E6" s="18">
        <f>PL!C21</f>
        <v>132900</v>
      </c>
    </row>
    <row r="7" spans="2:5" ht="15.75" thickBot="1" x14ac:dyDescent="0.3">
      <c r="B7" s="16" t="s">
        <v>17</v>
      </c>
      <c r="C7" s="17">
        <f>+Ledgers!C11</f>
        <v>124348</v>
      </c>
      <c r="D7" s="19"/>
      <c r="E7" s="20"/>
    </row>
    <row r="8" spans="2:5" ht="15.75" thickBot="1" x14ac:dyDescent="0.3">
      <c r="B8" s="16" t="s">
        <v>59</v>
      </c>
      <c r="C8" s="17">
        <f>+Ledgers!U32</f>
        <v>8000</v>
      </c>
      <c r="D8" s="21" t="s">
        <v>65</v>
      </c>
      <c r="E8" s="22">
        <f>+SUM(E4:E7)</f>
        <v>244600</v>
      </c>
    </row>
    <row r="9" spans="2:5" x14ac:dyDescent="0.25">
      <c r="C9" s="17"/>
      <c r="D9" s="23"/>
      <c r="E9" s="24"/>
    </row>
    <row r="10" spans="2:5" ht="15.75" thickBot="1" x14ac:dyDescent="0.3">
      <c r="B10" s="16"/>
      <c r="C10" s="17"/>
      <c r="D10" s="25" t="s">
        <v>66</v>
      </c>
      <c r="E10" s="26"/>
    </row>
    <row r="11" spans="2:5" ht="15.75" thickTop="1" x14ac:dyDescent="0.25">
      <c r="B11" s="16"/>
      <c r="C11" s="17"/>
      <c r="D11" s="16" t="s">
        <v>77</v>
      </c>
      <c r="E11" s="18">
        <f>-Ledgers!F32</f>
        <v>15000</v>
      </c>
    </row>
    <row r="12" spans="2:5" x14ac:dyDescent="0.25">
      <c r="B12" s="16"/>
      <c r="C12" s="17"/>
      <c r="D12" s="16" t="s">
        <v>2</v>
      </c>
      <c r="E12" s="18">
        <f>-Ledgers!I11-Ledgers!O21</f>
        <v>170800</v>
      </c>
    </row>
    <row r="13" spans="2:5" x14ac:dyDescent="0.25">
      <c r="B13" s="16"/>
      <c r="C13" s="17"/>
      <c r="D13" s="16" t="s">
        <v>67</v>
      </c>
      <c r="E13" s="18">
        <f>-Ledgers!L11</f>
        <v>0</v>
      </c>
    </row>
    <row r="14" spans="2:5" x14ac:dyDescent="0.25">
      <c r="B14" s="16"/>
      <c r="C14" s="17"/>
      <c r="D14" s="16" t="s">
        <v>48</v>
      </c>
      <c r="E14" s="18">
        <f>-Ledgers!F21</f>
        <v>6048</v>
      </c>
    </row>
    <row r="15" spans="2:5" x14ac:dyDescent="0.25">
      <c r="B15" s="16"/>
      <c r="C15" s="17"/>
      <c r="D15" s="16"/>
      <c r="E15" s="18"/>
    </row>
    <row r="16" spans="2:5" x14ac:dyDescent="0.25">
      <c r="B16" s="16"/>
      <c r="C16" s="17"/>
      <c r="D16" s="16" t="s">
        <v>79</v>
      </c>
      <c r="E16" s="18">
        <f>-+Ledgers!O32</f>
        <v>4100</v>
      </c>
    </row>
    <row r="17" spans="2:6" x14ac:dyDescent="0.25">
      <c r="B17" s="16"/>
      <c r="C17" s="17"/>
      <c r="D17" s="16"/>
      <c r="E17" s="18"/>
    </row>
    <row r="18" spans="2:6" x14ac:dyDescent="0.25">
      <c r="B18" s="16"/>
      <c r="C18" s="17"/>
      <c r="D18" s="16" t="s">
        <v>78</v>
      </c>
      <c r="E18" s="18"/>
    </row>
    <row r="19" spans="2:6" x14ac:dyDescent="0.25">
      <c r="B19" s="16"/>
      <c r="C19" s="17"/>
      <c r="D19" s="16" t="s">
        <v>58</v>
      </c>
      <c r="E19" s="18">
        <f>-Ledgers!R32</f>
        <v>9000</v>
      </c>
    </row>
    <row r="20" spans="2:6" x14ac:dyDescent="0.25">
      <c r="B20" s="16"/>
      <c r="C20" s="17"/>
      <c r="D20" s="16"/>
      <c r="E20" s="18"/>
    </row>
    <row r="21" spans="2:6" ht="15.75" thickBot="1" x14ac:dyDescent="0.3">
      <c r="B21" s="27"/>
      <c r="C21" s="28"/>
      <c r="D21" s="27"/>
      <c r="E21" s="29"/>
    </row>
    <row r="22" spans="2:6" ht="16.5" thickTop="1" thickBot="1" x14ac:dyDescent="0.3">
      <c r="B22" s="30" t="s">
        <v>68</v>
      </c>
      <c r="C22" s="31">
        <f>+SUM(C4:C21)</f>
        <v>449548</v>
      </c>
      <c r="D22" s="30" t="s">
        <v>69</v>
      </c>
      <c r="E22" s="26">
        <f>+SUM(E8:E21)</f>
        <v>449548</v>
      </c>
      <c r="F22" s="35">
        <f>+C22-E22</f>
        <v>0</v>
      </c>
    </row>
    <row r="23" spans="2:6" ht="15.75" thickTop="1" x14ac:dyDescent="0.25"/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87AE88-EDA7-4B32-9D0D-61CDDF763147}">
  <dimension ref="B2:C22"/>
  <sheetViews>
    <sheetView showGridLines="0" workbookViewId="0">
      <selection activeCell="C18" sqref="C18"/>
    </sheetView>
  </sheetViews>
  <sheetFormatPr defaultRowHeight="15" x14ac:dyDescent="0.25"/>
  <cols>
    <col min="2" max="2" width="40.28515625" customWidth="1"/>
    <col min="3" max="3" width="10" style="2" bestFit="1" customWidth="1"/>
  </cols>
  <sheetData>
    <row r="2" spans="2:3" ht="15.75" thickBot="1" x14ac:dyDescent="0.3"/>
    <row r="3" spans="2:3" ht="16.5" thickTop="1" thickBot="1" x14ac:dyDescent="0.3">
      <c r="B3" s="32" t="s">
        <v>49</v>
      </c>
      <c r="C3" s="15">
        <f>+SUM(C4:C10)</f>
        <v>171000</v>
      </c>
    </row>
    <row r="4" spans="2:3" ht="15.75" thickTop="1" x14ac:dyDescent="0.25">
      <c r="B4" s="33" t="s">
        <v>70</v>
      </c>
      <c r="C4" s="24">
        <f>-Ledgers!I21</f>
        <v>171000</v>
      </c>
    </row>
    <row r="5" spans="2:3" x14ac:dyDescent="0.25">
      <c r="B5" s="33"/>
      <c r="C5" s="24"/>
    </row>
    <row r="6" spans="2:3" x14ac:dyDescent="0.25">
      <c r="B6" s="33"/>
      <c r="C6" s="24"/>
    </row>
    <row r="7" spans="2:3" x14ac:dyDescent="0.25">
      <c r="B7" s="33"/>
      <c r="C7" s="24"/>
    </row>
    <row r="8" spans="2:3" x14ac:dyDescent="0.25">
      <c r="B8" s="33"/>
      <c r="C8" s="24"/>
    </row>
    <row r="9" spans="2:3" x14ac:dyDescent="0.25">
      <c r="B9" s="33"/>
      <c r="C9" s="24"/>
    </row>
    <row r="10" spans="2:3" ht="15.75" thickBot="1" x14ac:dyDescent="0.3">
      <c r="B10" s="34"/>
      <c r="C10" s="26"/>
    </row>
    <row r="11" spans="2:3" ht="16.5" thickTop="1" thickBot="1" x14ac:dyDescent="0.3">
      <c r="B11" s="34" t="s">
        <v>71</v>
      </c>
      <c r="C11" s="26">
        <f>+SUM(C12:C20)</f>
        <v>38100</v>
      </c>
    </row>
    <row r="12" spans="2:3" ht="15.75" thickTop="1" x14ac:dyDescent="0.25">
      <c r="B12" s="33" t="s">
        <v>72</v>
      </c>
      <c r="C12" s="24">
        <f>+Ledgers!C21</f>
        <v>32000</v>
      </c>
    </row>
    <row r="13" spans="2:3" x14ac:dyDescent="0.25">
      <c r="B13" s="33" t="s">
        <v>73</v>
      </c>
      <c r="C13" s="24"/>
    </row>
    <row r="14" spans="2:3" x14ac:dyDescent="0.25">
      <c r="B14" s="33" t="s">
        <v>5</v>
      </c>
      <c r="C14" s="24"/>
    </row>
    <row r="15" spans="2:3" x14ac:dyDescent="0.25">
      <c r="B15" s="33" t="s">
        <v>74</v>
      </c>
      <c r="C15" s="24"/>
    </row>
    <row r="16" spans="2:3" x14ac:dyDescent="0.25">
      <c r="B16" s="33"/>
      <c r="C16" s="24"/>
    </row>
    <row r="17" spans="2:3" x14ac:dyDescent="0.25">
      <c r="B17" s="33" t="s">
        <v>80</v>
      </c>
      <c r="C17" s="24">
        <f>+Ledgers!L32+Ledgers!I32</f>
        <v>4100</v>
      </c>
    </row>
    <row r="18" spans="2:3" x14ac:dyDescent="0.25">
      <c r="B18" s="33" t="s">
        <v>75</v>
      </c>
      <c r="C18" s="24">
        <f>+Ledgers!X11</f>
        <v>2000</v>
      </c>
    </row>
    <row r="19" spans="2:3" x14ac:dyDescent="0.25">
      <c r="B19" s="33"/>
      <c r="C19" s="24"/>
    </row>
    <row r="20" spans="2:3" ht="15.75" thickBot="1" x14ac:dyDescent="0.3">
      <c r="B20" s="34"/>
      <c r="C20" s="26"/>
    </row>
    <row r="21" spans="2:3" ht="16.5" thickTop="1" thickBot="1" x14ac:dyDescent="0.3">
      <c r="B21" s="34" t="s">
        <v>76</v>
      </c>
      <c r="C21" s="26">
        <f>+C3-C11</f>
        <v>132900</v>
      </c>
    </row>
    <row r="22" spans="2:3" ht="15.75" thickTop="1" x14ac:dyDescent="0.25"/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JE</vt:lpstr>
      <vt:lpstr>Ledgers</vt:lpstr>
      <vt:lpstr>JE (Soluzioni)</vt:lpstr>
      <vt:lpstr>BS</vt:lpstr>
      <vt:lpstr>PL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Francesco Lucà</dc:creator>
  <cp:lastModifiedBy>Francesco Lucà</cp:lastModifiedBy>
  <dcterms:created xsi:type="dcterms:W3CDTF">2025-05-16T08:33:34Z</dcterms:created>
  <dcterms:modified xsi:type="dcterms:W3CDTF">2025-05-26T10:55:39Z</dcterms:modified>
</cp:coreProperties>
</file>