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heets/sheet1.xml" ContentType="application/vnd.openxmlformats-officedocument.spreadsheetml.chart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heets/sheet2.xml" ContentType="application/vnd.openxmlformats-officedocument.spreadsheetml.chart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heets/sheet3.xml" ContentType="application/vnd.openxmlformats-officedocument.spreadsheetml.chart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corso VaR/2026/"/>
    </mc:Choice>
  </mc:AlternateContent>
  <xr:revisionPtr revIDLastSave="322" documentId="8_{6BF8E09C-366A-43AE-ADC3-433EE0DBC6CD}" xr6:coauthVersionLast="47" xr6:coauthVersionMax="47" xr10:uidLastSave="{5A7321B5-8328-452D-B0A1-6FB4673C6679}"/>
  <bookViews>
    <workbookView xWindow="-110" yWindow="-110" windowWidth="19420" windowHeight="10420" tabRatio="916" xr2:uid="{E2B122E7-1E21-4F94-87E0-152AC53AD290}"/>
  </bookViews>
  <sheets>
    <sheet name="Andamento Banche" sheetId="47" r:id="rId1"/>
    <sheet name="DATI" sheetId="33" r:id="rId2"/>
    <sheet name="Capital Allocation" sheetId="2" r:id="rId3"/>
    <sheet name="Sim Storiche" sheetId="4" r:id="rId4"/>
    <sheet name="Esempio scelta liv conf" sheetId="43" r:id="rId5"/>
    <sheet name="Scelta livello confid" sheetId="20" r:id="rId6"/>
    <sheet name="Sim Storiche 2 TITOLI" sheetId="34" r:id="rId7"/>
    <sheet name="volatilità" sheetId="40" r:id="rId8"/>
    <sheet name="var-cov 1 titolo" sheetId="12" r:id="rId9"/>
    <sheet name="var-cov 2 titoli" sheetId="13" r:id="rId10"/>
    <sheet name="CORREL" sheetId="41" r:id="rId11"/>
    <sheet name="var-cov 3 titoli" sheetId="24" r:id="rId12"/>
    <sheet name="grafico lambda" sheetId="11" r:id="rId13"/>
    <sheet name="volat INTESA" sheetId="42" r:id="rId14"/>
    <sheet name="sigma esp INTESA" sheetId="25" r:id="rId15"/>
    <sheet name="Effetto Echo" sheetId="22" r:id="rId16"/>
    <sheet name="corr esp INT-VOLKS" sheetId="29" r:id="rId17"/>
    <sheet name="Asset versus Delta Normal" sheetId="26" r:id="rId18"/>
    <sheet name="VaR Bond" sheetId="38" r:id="rId19"/>
    <sheet name="Future+titoli" sheetId="30" r:id="rId20"/>
    <sheet name="VaR Exchange" sheetId="27" r:id="rId21"/>
    <sheet name="AGGREGAZIONE" sheetId="39" r:id="rId22"/>
    <sheet name="ConditionalVaR" sheetId="32" r:id="rId23"/>
    <sheet name="Modello T-student" sheetId="44" r:id="rId24"/>
    <sheet name="Cornish-Fisher" sheetId="45" r:id="rId25"/>
    <sheet name="Modello Ibrido" sheetId="46" r:id="rId26"/>
  </sheets>
  <externalReferences>
    <externalReference r:id="rId27"/>
  </externalReferences>
  <definedNames>
    <definedName name="_xlnm._FilterDatabase" localSheetId="25" hidden="1">'Modello Ibrido'!$E$1:$G$1</definedName>
    <definedName name="solver_adj" localSheetId="24" hidden="1">'Cornish-Fisher'!$E$11</definedName>
    <definedName name="solver_adj" localSheetId="4" hidden="1">'Esempio scelta liv conf'!$E$10</definedName>
    <definedName name="solver_adj" localSheetId="25" hidden="1">'Modello Ibrido'!$K$10</definedName>
    <definedName name="solver_adj" localSheetId="23" hidden="1">'Modello T-student'!$E$10</definedName>
    <definedName name="solver_adj" localSheetId="3" hidden="1">'Sim Storiche'!$E$10</definedName>
    <definedName name="solver_adj" localSheetId="6" hidden="1">'Sim Storiche 2 TITOLI'!$H$10</definedName>
    <definedName name="solver_cvg" localSheetId="24" hidden="1">0.0001</definedName>
    <definedName name="solver_cvg" localSheetId="4" hidden="1">0.0001</definedName>
    <definedName name="solver_cvg" localSheetId="25" hidden="1">0.0001</definedName>
    <definedName name="solver_cvg" localSheetId="23" hidden="1">0.0001</definedName>
    <definedName name="solver_cvg" localSheetId="3" hidden="1">0.0001</definedName>
    <definedName name="solver_cvg" localSheetId="6" hidden="1">0.0001</definedName>
    <definedName name="solver_drv" localSheetId="24" hidden="1">1</definedName>
    <definedName name="solver_drv" localSheetId="4" hidden="1">1</definedName>
    <definedName name="solver_drv" localSheetId="25" hidden="1">1</definedName>
    <definedName name="solver_drv" localSheetId="23" hidden="1">1</definedName>
    <definedName name="solver_drv" localSheetId="3" hidden="1">1</definedName>
    <definedName name="solver_drv" localSheetId="6" hidden="1">1</definedName>
    <definedName name="solver_eng" localSheetId="4" hidden="1">1</definedName>
    <definedName name="solver_est" localSheetId="24" hidden="1">1</definedName>
    <definedName name="solver_est" localSheetId="4" hidden="1">1</definedName>
    <definedName name="solver_est" localSheetId="25" hidden="1">1</definedName>
    <definedName name="solver_est" localSheetId="23" hidden="1">1</definedName>
    <definedName name="solver_est" localSheetId="3" hidden="1">1</definedName>
    <definedName name="solver_est" localSheetId="6" hidden="1">1</definedName>
    <definedName name="solver_itr" localSheetId="24" hidden="1">100</definedName>
    <definedName name="solver_itr" localSheetId="4" hidden="1">100</definedName>
    <definedName name="solver_itr" localSheetId="25" hidden="1">100</definedName>
    <definedName name="solver_itr" localSheetId="23" hidden="1">100</definedName>
    <definedName name="solver_itr" localSheetId="3" hidden="1">100</definedName>
    <definedName name="solver_itr" localSheetId="6" hidden="1">100</definedName>
    <definedName name="solver_lin" localSheetId="24" hidden="1">2</definedName>
    <definedName name="solver_lin" localSheetId="4" hidden="1">2</definedName>
    <definedName name="solver_lin" localSheetId="25" hidden="1">2</definedName>
    <definedName name="solver_lin" localSheetId="23" hidden="1">2</definedName>
    <definedName name="solver_lin" localSheetId="3" hidden="1">2</definedName>
    <definedName name="solver_lin" localSheetId="6" hidden="1">2</definedName>
    <definedName name="solver_mip" localSheetId="4" hidden="1">2147483647</definedName>
    <definedName name="solver_mni" localSheetId="4" hidden="1">30</definedName>
    <definedName name="solver_mrt" localSheetId="4" hidden="1">0.075</definedName>
    <definedName name="solver_msl" localSheetId="4" hidden="1">2</definedName>
    <definedName name="solver_neg" localSheetId="24" hidden="1">2</definedName>
    <definedName name="solver_neg" localSheetId="4" hidden="1">2</definedName>
    <definedName name="solver_neg" localSheetId="25" hidden="1">2</definedName>
    <definedName name="solver_neg" localSheetId="23" hidden="1">2</definedName>
    <definedName name="solver_neg" localSheetId="3" hidden="1">2</definedName>
    <definedName name="solver_neg" localSheetId="6" hidden="1">2</definedName>
    <definedName name="solver_nod" localSheetId="4" hidden="1">2147483647</definedName>
    <definedName name="solver_num" localSheetId="24" hidden="1">0</definedName>
    <definedName name="solver_num" localSheetId="4" hidden="1">0</definedName>
    <definedName name="solver_num" localSheetId="25" hidden="1">0</definedName>
    <definedName name="solver_num" localSheetId="23" hidden="1">0</definedName>
    <definedName name="solver_num" localSheetId="3" hidden="1">0</definedName>
    <definedName name="solver_num" localSheetId="6" hidden="1">0</definedName>
    <definedName name="solver_nwt" localSheetId="24" hidden="1">1</definedName>
    <definedName name="solver_nwt" localSheetId="4" hidden="1">1</definedName>
    <definedName name="solver_nwt" localSheetId="25" hidden="1">1</definedName>
    <definedName name="solver_nwt" localSheetId="23" hidden="1">1</definedName>
    <definedName name="solver_nwt" localSheetId="3" hidden="1">1</definedName>
    <definedName name="solver_nwt" localSheetId="6" hidden="1">1</definedName>
    <definedName name="solver_opt" localSheetId="24" hidden="1">'Cornish-Fisher'!$E$12</definedName>
    <definedName name="solver_opt" localSheetId="4" hidden="1">'Esempio scelta liv conf'!$E$11</definedName>
    <definedName name="solver_opt" localSheetId="25" hidden="1">'Modello Ibrido'!$K$11</definedName>
    <definedName name="solver_opt" localSheetId="23" hidden="1">'Modello T-student'!$E$11</definedName>
    <definedName name="solver_opt" localSheetId="3" hidden="1">'Sim Storiche'!$E$11</definedName>
    <definedName name="solver_opt" localSheetId="6" hidden="1">'Sim Storiche 2 TITOLI'!$H$11</definedName>
    <definedName name="solver_pre" localSheetId="24" hidden="1">0.000001</definedName>
    <definedName name="solver_pre" localSheetId="4" hidden="1">0.000001</definedName>
    <definedName name="solver_pre" localSheetId="25" hidden="1">0.000001</definedName>
    <definedName name="solver_pre" localSheetId="23" hidden="1">0.000001</definedName>
    <definedName name="solver_pre" localSheetId="3" hidden="1">0.000001</definedName>
    <definedName name="solver_pre" localSheetId="6" hidden="1">0.000001</definedName>
    <definedName name="solver_rbv" localSheetId="4" hidden="1">1</definedName>
    <definedName name="solver_rlx" localSheetId="4" hidden="1">1</definedName>
    <definedName name="solver_rsd" localSheetId="4" hidden="1">0</definedName>
    <definedName name="solver_scl" localSheetId="24" hidden="1">2</definedName>
    <definedName name="solver_scl" localSheetId="4" hidden="1">2</definedName>
    <definedName name="solver_scl" localSheetId="25" hidden="1">2</definedName>
    <definedName name="solver_scl" localSheetId="23" hidden="1">2</definedName>
    <definedName name="solver_scl" localSheetId="3" hidden="1">2</definedName>
    <definedName name="solver_scl" localSheetId="6" hidden="1">2</definedName>
    <definedName name="solver_sho" localSheetId="24" hidden="1">2</definedName>
    <definedName name="solver_sho" localSheetId="4" hidden="1">2</definedName>
    <definedName name="solver_sho" localSheetId="25" hidden="1">2</definedName>
    <definedName name="solver_sho" localSheetId="23" hidden="1">2</definedName>
    <definedName name="solver_sho" localSheetId="3" hidden="1">2</definedName>
    <definedName name="solver_sho" localSheetId="6" hidden="1">2</definedName>
    <definedName name="solver_ssz" localSheetId="4" hidden="1">100</definedName>
    <definedName name="solver_tim" localSheetId="24" hidden="1">100</definedName>
    <definedName name="solver_tim" localSheetId="4" hidden="1">100</definedName>
    <definedName name="solver_tim" localSheetId="25" hidden="1">100</definedName>
    <definedName name="solver_tim" localSheetId="23" hidden="1">100</definedName>
    <definedName name="solver_tim" localSheetId="3" hidden="1">100</definedName>
    <definedName name="solver_tim" localSheetId="6" hidden="1">100</definedName>
    <definedName name="solver_tol" localSheetId="24" hidden="1">0.05</definedName>
    <definedName name="solver_tol" localSheetId="4" hidden="1">0.05</definedName>
    <definedName name="solver_tol" localSheetId="25" hidden="1">0.05</definedName>
    <definedName name="solver_tol" localSheetId="23" hidden="1">0.05</definedName>
    <definedName name="solver_tol" localSheetId="3" hidden="1">0.05</definedName>
    <definedName name="solver_tol" localSheetId="6" hidden="1">0.05</definedName>
    <definedName name="solver_typ" localSheetId="24" hidden="1">3</definedName>
    <definedName name="solver_typ" localSheetId="4" hidden="1">3</definedName>
    <definedName name="solver_typ" localSheetId="25" hidden="1">3</definedName>
    <definedName name="solver_typ" localSheetId="23" hidden="1">3</definedName>
    <definedName name="solver_typ" localSheetId="3" hidden="1">3</definedName>
    <definedName name="solver_typ" localSheetId="6" hidden="1">3</definedName>
    <definedName name="solver_val" localSheetId="24" hidden="1">40200</definedName>
    <definedName name="solver_val" localSheetId="4" hidden="1">217060</definedName>
    <definedName name="solver_val" localSheetId="25" hidden="1">40200</definedName>
    <definedName name="solver_val" localSheetId="23" hidden="1">40200</definedName>
    <definedName name="solver_val" localSheetId="3" hidden="1">40200</definedName>
    <definedName name="solver_val" localSheetId="6" hidden="1">40200</definedName>
    <definedName name="solver_ver" localSheetId="4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" i="46" l="1"/>
  <c r="H13" i="46"/>
  <c r="H12" i="46"/>
  <c r="H11" i="46"/>
  <c r="H10" i="46"/>
  <c r="H9" i="46"/>
  <c r="H8" i="46"/>
  <c r="K5" i="46" s="1"/>
  <c r="E1" i="45"/>
  <c r="E1" i="44"/>
  <c r="B301" i="46"/>
  <c r="B300" i="46"/>
  <c r="B299" i="46"/>
  <c r="B298" i="46"/>
  <c r="B297" i="46"/>
  <c r="B296" i="46"/>
  <c r="B295" i="46"/>
  <c r="B294" i="46"/>
  <c r="B293" i="46"/>
  <c r="B292" i="46"/>
  <c r="B291" i="46"/>
  <c r="B290" i="46"/>
  <c r="B289" i="46"/>
  <c r="B288" i="46"/>
  <c r="B287" i="46"/>
  <c r="B286" i="46"/>
  <c r="B285" i="46"/>
  <c r="B284" i="46"/>
  <c r="B283" i="46"/>
  <c r="B282" i="46"/>
  <c r="B281" i="46"/>
  <c r="B280" i="46"/>
  <c r="B279" i="46"/>
  <c r="B278" i="46"/>
  <c r="B277" i="46"/>
  <c r="B276" i="46"/>
  <c r="B275" i="46"/>
  <c r="B274" i="46"/>
  <c r="B273" i="46"/>
  <c r="B272" i="46"/>
  <c r="B271" i="46"/>
  <c r="B270" i="46"/>
  <c r="B269" i="46"/>
  <c r="B268" i="46"/>
  <c r="B267" i="46"/>
  <c r="B266" i="46"/>
  <c r="B265" i="46"/>
  <c r="B264" i="46"/>
  <c r="B263" i="46"/>
  <c r="B262" i="46"/>
  <c r="B261" i="46"/>
  <c r="B260" i="46"/>
  <c r="B259" i="46"/>
  <c r="B258" i="46"/>
  <c r="B257" i="46"/>
  <c r="B256" i="46"/>
  <c r="B255" i="46"/>
  <c r="B254" i="46"/>
  <c r="B253" i="46"/>
  <c r="B252" i="46"/>
  <c r="B251" i="46"/>
  <c r="B250" i="46"/>
  <c r="B249" i="46"/>
  <c r="B248" i="46"/>
  <c r="B247" i="46"/>
  <c r="B246" i="46"/>
  <c r="B245" i="46"/>
  <c r="B244" i="46"/>
  <c r="B243" i="46"/>
  <c r="B242" i="46"/>
  <c r="B241" i="46"/>
  <c r="B240" i="46"/>
  <c r="B239" i="46"/>
  <c r="B238" i="46"/>
  <c r="B237" i="46"/>
  <c r="B236" i="46"/>
  <c r="B235" i="46"/>
  <c r="B234" i="46"/>
  <c r="B233" i="46"/>
  <c r="B232" i="46"/>
  <c r="B231" i="46"/>
  <c r="B230" i="46"/>
  <c r="B229" i="46"/>
  <c r="B228" i="46"/>
  <c r="B227" i="46"/>
  <c r="B226" i="46"/>
  <c r="B225" i="46"/>
  <c r="B224" i="46"/>
  <c r="B223" i="46"/>
  <c r="B222" i="46"/>
  <c r="B221" i="46"/>
  <c r="B220" i="46"/>
  <c r="B219" i="46"/>
  <c r="B218" i="46"/>
  <c r="B217" i="46"/>
  <c r="B216" i="46"/>
  <c r="B215" i="46"/>
  <c r="B214" i="46"/>
  <c r="B213" i="46"/>
  <c r="B212" i="46"/>
  <c r="B211" i="46"/>
  <c r="B210" i="46"/>
  <c r="B209" i="46"/>
  <c r="B208" i="46"/>
  <c r="B207" i="46"/>
  <c r="B206" i="46"/>
  <c r="B205" i="46"/>
  <c r="B204" i="46"/>
  <c r="B203" i="46"/>
  <c r="B202" i="46"/>
  <c r="B201" i="46"/>
  <c r="B200" i="46"/>
  <c r="B199" i="46"/>
  <c r="B198" i="46"/>
  <c r="B197" i="46"/>
  <c r="B196" i="46"/>
  <c r="B195" i="46"/>
  <c r="B194" i="46"/>
  <c r="B193" i="46"/>
  <c r="B192" i="46"/>
  <c r="B191" i="46"/>
  <c r="B190" i="46"/>
  <c r="B189" i="46"/>
  <c r="B188" i="46"/>
  <c r="B187" i="46"/>
  <c r="B186" i="46"/>
  <c r="B185" i="46"/>
  <c r="B184" i="46"/>
  <c r="B183" i="46"/>
  <c r="B182" i="46"/>
  <c r="B181" i="46"/>
  <c r="B180" i="46"/>
  <c r="B179" i="46"/>
  <c r="B178" i="46"/>
  <c r="B177" i="46"/>
  <c r="B176" i="46"/>
  <c r="B175" i="46"/>
  <c r="B174" i="46"/>
  <c r="B173" i="46"/>
  <c r="B172" i="46"/>
  <c r="B171" i="46"/>
  <c r="B170" i="46"/>
  <c r="B169" i="46"/>
  <c r="B168" i="46"/>
  <c r="B167" i="46"/>
  <c r="B166" i="46"/>
  <c r="B165" i="46"/>
  <c r="B164" i="46"/>
  <c r="B163" i="46"/>
  <c r="B162" i="46"/>
  <c r="B161" i="46"/>
  <c r="B160" i="46"/>
  <c r="B159" i="46"/>
  <c r="B158" i="46"/>
  <c r="B157" i="46"/>
  <c r="B156" i="46"/>
  <c r="B155" i="46"/>
  <c r="B154" i="46"/>
  <c r="B153" i="46"/>
  <c r="B152" i="46"/>
  <c r="B151" i="46"/>
  <c r="B150" i="46"/>
  <c r="B149" i="46"/>
  <c r="B148" i="46"/>
  <c r="B147" i="46"/>
  <c r="B146" i="46"/>
  <c r="B145" i="46"/>
  <c r="B144" i="46"/>
  <c r="B143" i="46"/>
  <c r="B142" i="46"/>
  <c r="B141" i="46"/>
  <c r="B140" i="46"/>
  <c r="B139" i="46"/>
  <c r="B138" i="46"/>
  <c r="B137" i="46"/>
  <c r="B136" i="46"/>
  <c r="B135" i="46"/>
  <c r="B134" i="46"/>
  <c r="B133" i="46"/>
  <c r="B132" i="46"/>
  <c r="B131" i="46"/>
  <c r="B130" i="46"/>
  <c r="B129" i="46"/>
  <c r="B128" i="46"/>
  <c r="B127" i="46"/>
  <c r="B126" i="46"/>
  <c r="B125" i="46"/>
  <c r="B124" i="46"/>
  <c r="B123" i="46"/>
  <c r="B122" i="46"/>
  <c r="B121" i="46"/>
  <c r="B120" i="46"/>
  <c r="B119" i="46"/>
  <c r="B118" i="46"/>
  <c r="B117" i="46"/>
  <c r="B116" i="46"/>
  <c r="B115" i="46"/>
  <c r="B114" i="46"/>
  <c r="B113" i="46"/>
  <c r="B112" i="46"/>
  <c r="B111" i="46"/>
  <c r="B110" i="46"/>
  <c r="B109" i="46"/>
  <c r="B108" i="46"/>
  <c r="B107" i="46"/>
  <c r="B106" i="46"/>
  <c r="B105" i="46"/>
  <c r="B104" i="46"/>
  <c r="B103" i="46"/>
  <c r="B102" i="46"/>
  <c r="B101" i="46"/>
  <c r="B100" i="46"/>
  <c r="B99" i="46"/>
  <c r="B98" i="46"/>
  <c r="B97" i="46"/>
  <c r="B96" i="46"/>
  <c r="B95" i="46"/>
  <c r="B94" i="46"/>
  <c r="B93" i="46"/>
  <c r="B92" i="46"/>
  <c r="B91" i="46"/>
  <c r="B90" i="46"/>
  <c r="B89" i="46"/>
  <c r="B88" i="46"/>
  <c r="B87" i="46"/>
  <c r="B86" i="46"/>
  <c r="B85" i="46"/>
  <c r="B84" i="46"/>
  <c r="B83" i="46"/>
  <c r="B82" i="46"/>
  <c r="B81" i="46"/>
  <c r="B80" i="46"/>
  <c r="B79" i="46"/>
  <c r="B78" i="46"/>
  <c r="B77" i="46"/>
  <c r="B76" i="46"/>
  <c r="B75" i="46"/>
  <c r="B74" i="46"/>
  <c r="B73" i="46"/>
  <c r="B72" i="46"/>
  <c r="B71" i="46"/>
  <c r="B70" i="46"/>
  <c r="B69" i="46"/>
  <c r="B68" i="46"/>
  <c r="B67" i="46"/>
  <c r="B66" i="46"/>
  <c r="B65" i="46"/>
  <c r="B64" i="46"/>
  <c r="B63" i="46"/>
  <c r="B62" i="46"/>
  <c r="B61" i="46"/>
  <c r="B60" i="46"/>
  <c r="B59" i="46"/>
  <c r="B58" i="46"/>
  <c r="B57" i="46"/>
  <c r="B56" i="46"/>
  <c r="B55" i="46"/>
  <c r="B54" i="46"/>
  <c r="B53" i="46"/>
  <c r="B52" i="46"/>
  <c r="B51" i="46"/>
  <c r="B50" i="46"/>
  <c r="B49" i="46"/>
  <c r="B48" i="46"/>
  <c r="B47" i="46"/>
  <c r="B46" i="46"/>
  <c r="B45" i="46"/>
  <c r="B44" i="46"/>
  <c r="B43" i="46"/>
  <c r="B42" i="46"/>
  <c r="B41" i="46"/>
  <c r="B40" i="46"/>
  <c r="B39" i="46"/>
  <c r="B38" i="46"/>
  <c r="B37" i="46"/>
  <c r="B36" i="46"/>
  <c r="B35" i="46"/>
  <c r="B34" i="46"/>
  <c r="B33" i="46"/>
  <c r="B32" i="46"/>
  <c r="B31" i="46"/>
  <c r="B30" i="46"/>
  <c r="B29" i="46"/>
  <c r="B28" i="46"/>
  <c r="B27" i="46"/>
  <c r="B26" i="46"/>
  <c r="B25" i="46"/>
  <c r="B24" i="46"/>
  <c r="B23" i="46"/>
  <c r="B22" i="46"/>
  <c r="B21" i="46"/>
  <c r="B20" i="46"/>
  <c r="B19" i="46"/>
  <c r="B18" i="46"/>
  <c r="B17" i="46"/>
  <c r="B16" i="46"/>
  <c r="B15" i="46"/>
  <c r="B14" i="46"/>
  <c r="B13" i="46"/>
  <c r="B12" i="46"/>
  <c r="B11" i="46"/>
  <c r="B10" i="46"/>
  <c r="B9" i="46"/>
  <c r="B8" i="46"/>
  <c r="H7" i="46"/>
  <c r="B7" i="46"/>
  <c r="H6" i="46"/>
  <c r="B6" i="46"/>
  <c r="H5" i="46"/>
  <c r="B5" i="46"/>
  <c r="H4" i="46"/>
  <c r="B4" i="46"/>
  <c r="H3" i="46"/>
  <c r="B3" i="46"/>
  <c r="H2" i="46"/>
  <c r="B2" i="46"/>
  <c r="E8" i="45"/>
  <c r="E7" i="45"/>
  <c r="E9" i="45" s="1"/>
  <c r="E15" i="45" s="1"/>
  <c r="E6" i="45"/>
  <c r="E4" i="45"/>
  <c r="E9" i="44"/>
  <c r="E6" i="44"/>
  <c r="E7" i="44" s="1"/>
  <c r="E5" i="44"/>
  <c r="D264" i="22" a="1"/>
  <c r="D316" i="22" a="1"/>
  <c r="D208" i="22" a="1"/>
  <c r="D286" i="22" a="1"/>
  <c r="D257" i="22" a="1"/>
  <c r="D215" i="22" a="1"/>
  <c r="D314" i="22" a="1"/>
  <c r="D197" i="22" a="1"/>
  <c r="D205" i="22" a="1"/>
  <c r="D268" i="22" a="1"/>
  <c r="D214" i="22" a="1"/>
  <c r="D309" i="22" a="1"/>
  <c r="D279" i="22" a="1"/>
  <c r="D246" i="22" a="1"/>
  <c r="D233" i="22" a="1"/>
  <c r="D288" i="22" a="1"/>
  <c r="D183" i="22" a="1"/>
  <c r="D218" i="22" a="1"/>
  <c r="D262" i="22" a="1"/>
  <c r="D248" i="22" a="1"/>
  <c r="D212" i="22" a="1"/>
  <c r="D210" i="22" a="1"/>
  <c r="D291" i="22" a="1"/>
  <c r="D206" i="22" a="1"/>
  <c r="D211" i="22" a="1"/>
  <c r="D249" i="22" a="1"/>
  <c r="D255" i="22" a="1"/>
  <c r="D221" i="22" a="1"/>
  <c r="D305" i="22" a="1"/>
  <c r="D199" i="22" a="1"/>
  <c r="D271" i="22" a="1"/>
  <c r="D235" i="22" a="1"/>
  <c r="D303" i="22" a="1"/>
  <c r="D229" i="22" a="1"/>
  <c r="D324" i="22" a="1"/>
  <c r="D292" i="22" a="1"/>
  <c r="D299" i="22" a="1"/>
  <c r="D278" i="22" a="1"/>
  <c r="D195" i="22" a="1"/>
  <c r="D202" i="22" a="1"/>
  <c r="D243" i="22" a="1"/>
  <c r="D273" i="22" a="1"/>
  <c r="D308" i="22" a="1"/>
  <c r="D275" i="22" a="1"/>
  <c r="D320" i="22" a="1"/>
  <c r="D256" i="22" a="1"/>
  <c r="D181" i="22" a="1"/>
  <c r="D302" i="22" a="1"/>
  <c r="D239" i="22" a="1"/>
  <c r="D227" i="22" a="1"/>
  <c r="D236" i="22" a="1"/>
  <c r="D294" i="22" a="1"/>
  <c r="D317" i="22" a="1"/>
  <c r="D253" i="22" a="1"/>
  <c r="D203" i="22" a="1"/>
  <c r="D209" i="22" a="1"/>
  <c r="D313" i="22" a="1"/>
  <c r="D319" i="22" a="1"/>
  <c r="D327" i="22" a="1"/>
  <c r="D323" i="22" a="1"/>
  <c r="D186" i="22" a="1"/>
  <c r="D238" i="22" a="1"/>
  <c r="D328" i="22" a="1"/>
  <c r="D232" i="22" a="1"/>
  <c r="D284" i="22" a="1"/>
  <c r="D318" i="22" a="1"/>
  <c r="D234" i="22" a="1"/>
  <c r="D307" i="22" a="1"/>
  <c r="D282" i="22" a="1"/>
  <c r="D241" i="22" a="1"/>
  <c r="D204" i="22" a="1"/>
  <c r="D315" i="22" a="1"/>
  <c r="D226" i="22" a="1"/>
  <c r="D196" i="22" a="1"/>
  <c r="D207" i="22" a="1"/>
  <c r="D259" i="22" a="1"/>
  <c r="D188" i="22" a="1"/>
  <c r="D230" i="22" a="1"/>
  <c r="D191" i="22" a="1"/>
  <c r="D267" i="22" a="1"/>
  <c r="D250" i="22" a="1"/>
  <c r="D311" i="22" a="1"/>
  <c r="D321" i="22" a="1"/>
  <c r="D289" i="22" a="1"/>
  <c r="D240" i="22" a="1"/>
  <c r="D285" i="22" a="1"/>
  <c r="D222" i="22" a="1"/>
  <c r="D274" i="22" a="1"/>
  <c r="D283" i="22" a="1"/>
  <c r="D217" i="22" a="1"/>
  <c r="D247" i="22" a="1"/>
  <c r="D280" i="22" a="1"/>
  <c r="D300" i="22" a="1"/>
  <c r="D190" i="22" a="1"/>
  <c r="D293" i="22" a="1"/>
  <c r="D251" i="22" a="1"/>
  <c r="D216" i="22" a="1"/>
  <c r="D231" i="22" a="1"/>
  <c r="D258" i="22" a="1"/>
  <c r="D228" i="22" a="1"/>
  <c r="D296" i="22" a="1"/>
  <c r="D192" i="22" a="1"/>
  <c r="D245" i="22" a="1"/>
  <c r="D187" i="22" a="1"/>
  <c r="D281" i="22" a="1"/>
  <c r="D224" i="22" a="1"/>
  <c r="D277" i="22" a="1"/>
  <c r="D220" i="22" a="1"/>
  <c r="D263" i="22" a="1"/>
  <c r="D252" i="22" a="1"/>
  <c r="D304" i="22" a="1"/>
  <c r="D301" i="22" a="1"/>
  <c r="D242" i="22" a="1"/>
  <c r="D306" i="22" a="1"/>
  <c r="D185" i="22" a="1"/>
  <c r="D198" i="22" a="1"/>
  <c r="D266" i="22" a="1"/>
  <c r="D237" i="22" a="1"/>
  <c r="D310" i="22" a="1"/>
  <c r="D287" i="22" a="1"/>
  <c r="D326" i="22" a="1"/>
  <c r="D298" i="22" a="1"/>
  <c r="D312" i="22" a="1"/>
  <c r="D225" i="22" a="1"/>
  <c r="D200" i="22" a="1"/>
  <c r="D213" i="22" a="1"/>
  <c r="D322" i="22" a="1"/>
  <c r="D290" i="22" a="1"/>
  <c r="D260" i="22" a="1"/>
  <c r="D269" i="22" a="1"/>
  <c r="D297" i="22" a="1"/>
  <c r="D184" i="22" a="1"/>
  <c r="D270" i="22" a="1"/>
  <c r="D244" i="22" a="1"/>
  <c r="D325" i="22" a="1"/>
  <c r="D219" i="22" a="1"/>
  <c r="D272" i="22" a="1"/>
  <c r="D201" i="22" a="1"/>
  <c r="D265" i="22" a="1"/>
  <c r="D180" i="22" a="1"/>
  <c r="D254" i="22" a="1"/>
  <c r="D193" i="22" a="1"/>
  <c r="D276" i="22" a="1"/>
  <c r="D182" i="22" a="1"/>
  <c r="D295" i="22" a="1"/>
  <c r="D189" i="22" a="1"/>
  <c r="D223" i="22" a="1"/>
  <c r="D194" i="22" a="1"/>
  <c r="D261" i="22" a="1"/>
  <c r="D249" i="22" l="1"/>
  <c r="D213" i="22"/>
  <c r="D185" i="22"/>
  <c r="D193" i="22"/>
  <c r="D205" i="22"/>
  <c r="D221" i="22"/>
  <c r="D229" i="22"/>
  <c r="D253" i="22"/>
  <c r="D269" i="22"/>
  <c r="D277" i="22"/>
  <c r="D289" i="22"/>
  <c r="D301" i="22"/>
  <c r="D309" i="22"/>
  <c r="D325" i="22"/>
  <c r="D182" i="22"/>
  <c r="D190" i="22"/>
  <c r="D202" i="22"/>
  <c r="D206" i="22"/>
  <c r="D210" i="22"/>
  <c r="D218" i="22"/>
  <c r="D222" i="22"/>
  <c r="D226" i="22"/>
  <c r="D230" i="22"/>
  <c r="D234" i="22"/>
  <c r="D238" i="22"/>
  <c r="D242" i="22"/>
  <c r="D246" i="22"/>
  <c r="D250" i="22"/>
  <c r="D254" i="22"/>
  <c r="D258" i="22"/>
  <c r="D262" i="22"/>
  <c r="D266" i="22"/>
  <c r="D270" i="22"/>
  <c r="D274" i="22"/>
  <c r="D278" i="22"/>
  <c r="D282" i="22"/>
  <c r="D286" i="22"/>
  <c r="D290" i="22"/>
  <c r="D294" i="22"/>
  <c r="D298" i="22"/>
  <c r="D302" i="22"/>
  <c r="D306" i="22"/>
  <c r="D310" i="22"/>
  <c r="D314" i="22"/>
  <c r="D318" i="22"/>
  <c r="D322" i="22"/>
  <c r="D326" i="22"/>
  <c r="D181" i="22"/>
  <c r="D201" i="22"/>
  <c r="D225" i="22"/>
  <c r="D237" i="22"/>
  <c r="D245" i="22"/>
  <c r="D265" i="22"/>
  <c r="D281" i="22"/>
  <c r="D293" i="22"/>
  <c r="D305" i="22"/>
  <c r="D321" i="22"/>
  <c r="D186" i="22"/>
  <c r="D198" i="22"/>
  <c r="D183" i="22"/>
  <c r="D191" i="22"/>
  <c r="D195" i="22"/>
  <c r="D199" i="22"/>
  <c r="D207" i="22"/>
  <c r="D211" i="22"/>
  <c r="D219" i="22"/>
  <c r="D223" i="22"/>
  <c r="D231" i="22"/>
  <c r="D235" i="22"/>
  <c r="D243" i="22"/>
  <c r="D247" i="22"/>
  <c r="D255" i="22"/>
  <c r="D259" i="22"/>
  <c r="D267" i="22"/>
  <c r="D275" i="22"/>
  <c r="D279" i="22"/>
  <c r="D283" i="22"/>
  <c r="D287" i="22"/>
  <c r="D291" i="22"/>
  <c r="D295" i="22"/>
  <c r="D299" i="22"/>
  <c r="D303" i="22"/>
  <c r="D307" i="22"/>
  <c r="D311" i="22"/>
  <c r="D315" i="22"/>
  <c r="D319" i="22"/>
  <c r="D327" i="22"/>
  <c r="D189" i="22"/>
  <c r="D197" i="22"/>
  <c r="D217" i="22"/>
  <c r="D233" i="22"/>
  <c r="D241" i="22"/>
  <c r="D257" i="22"/>
  <c r="D313" i="22"/>
  <c r="D194" i="22"/>
  <c r="D214" i="22"/>
  <c r="D187" i="22"/>
  <c r="D203" i="22"/>
  <c r="D215" i="22"/>
  <c r="D227" i="22"/>
  <c r="D239" i="22"/>
  <c r="D251" i="22"/>
  <c r="D263" i="22"/>
  <c r="D271" i="22"/>
  <c r="D323" i="22"/>
  <c r="D328" i="22"/>
  <c r="D209" i="22"/>
  <c r="D261" i="22"/>
  <c r="D273" i="22"/>
  <c r="D285" i="22"/>
  <c r="D297" i="22"/>
  <c r="D317" i="22"/>
  <c r="D184" i="22"/>
  <c r="D188" i="22"/>
  <c r="D192" i="22"/>
  <c r="D196" i="22"/>
  <c r="D200" i="22"/>
  <c r="D204" i="22"/>
  <c r="D208" i="22"/>
  <c r="D212" i="22"/>
  <c r="D216" i="22"/>
  <c r="D220" i="22"/>
  <c r="D224" i="22"/>
  <c r="D228" i="22"/>
  <c r="D232" i="22"/>
  <c r="D236" i="22"/>
  <c r="D240" i="22"/>
  <c r="D244" i="22"/>
  <c r="D248" i="22"/>
  <c r="D252" i="22"/>
  <c r="D256" i="22"/>
  <c r="D260" i="22"/>
  <c r="D264" i="22"/>
  <c r="D268" i="22"/>
  <c r="D272" i="22"/>
  <c r="D276" i="22"/>
  <c r="D280" i="22"/>
  <c r="D284" i="22"/>
  <c r="D288" i="22"/>
  <c r="D292" i="22"/>
  <c r="D296" i="22"/>
  <c r="D300" i="22"/>
  <c r="D304" i="22"/>
  <c r="D308" i="22"/>
  <c r="D312" i="22"/>
  <c r="D316" i="22"/>
  <c r="D320" i="22"/>
  <c r="D324" i="22"/>
  <c r="D180" i="22"/>
  <c r="K6" i="46"/>
  <c r="C298" i="46"/>
  <c r="C7" i="46"/>
  <c r="C2" i="46"/>
  <c r="C15" i="46"/>
  <c r="C23" i="46"/>
  <c r="C31" i="46"/>
  <c r="C39" i="46"/>
  <c r="C47" i="46"/>
  <c r="C51" i="46"/>
  <c r="C59" i="46"/>
  <c r="C67" i="46"/>
  <c r="C75" i="46"/>
  <c r="C83" i="46"/>
  <c r="C91" i="46"/>
  <c r="C99" i="46"/>
  <c r="C111" i="46"/>
  <c r="C119" i="46"/>
  <c r="C127" i="46"/>
  <c r="C135" i="46"/>
  <c r="C143" i="46"/>
  <c r="C151" i="46"/>
  <c r="C159" i="46"/>
  <c r="C167" i="46"/>
  <c r="C175" i="46"/>
  <c r="C179" i="46"/>
  <c r="C187" i="46"/>
  <c r="C195" i="46"/>
  <c r="C203" i="46"/>
  <c r="C211" i="46"/>
  <c r="C219" i="46"/>
  <c r="C223" i="46"/>
  <c r="C227" i="46"/>
  <c r="C231" i="46"/>
  <c r="C239" i="46"/>
  <c r="C243" i="46"/>
  <c r="C247" i="46"/>
  <c r="C251" i="46"/>
  <c r="C255" i="46"/>
  <c r="C259" i="46"/>
  <c r="C263" i="46"/>
  <c r="C267" i="46"/>
  <c r="C271" i="46"/>
  <c r="C275" i="46"/>
  <c r="C279" i="46"/>
  <c r="C283" i="46"/>
  <c r="C287" i="46"/>
  <c r="C291" i="46"/>
  <c r="C295" i="46"/>
  <c r="C299" i="46"/>
  <c r="C11" i="46"/>
  <c r="C19" i="46"/>
  <c r="C27" i="46"/>
  <c r="C35" i="46"/>
  <c r="C43" i="46"/>
  <c r="C55" i="46"/>
  <c r="C63" i="46"/>
  <c r="C71" i="46"/>
  <c r="C79" i="46"/>
  <c r="C87" i="46"/>
  <c r="C95" i="46"/>
  <c r="C103" i="46"/>
  <c r="C107" i="46"/>
  <c r="C115" i="46"/>
  <c r="C123" i="46"/>
  <c r="C131" i="46"/>
  <c r="C139" i="46"/>
  <c r="C147" i="46"/>
  <c r="C155" i="46"/>
  <c r="C163" i="46"/>
  <c r="C171" i="46"/>
  <c r="C183" i="46"/>
  <c r="C191" i="46"/>
  <c r="C199" i="46"/>
  <c r="C207" i="46"/>
  <c r="C215" i="46"/>
  <c r="C235" i="46"/>
  <c r="C5" i="46"/>
  <c r="C12" i="46"/>
  <c r="C24" i="46"/>
  <c r="C32" i="46"/>
  <c r="C40" i="46"/>
  <c r="C44" i="46"/>
  <c r="C52" i="46"/>
  <c r="C60" i="46"/>
  <c r="C68" i="46"/>
  <c r="C76" i="46"/>
  <c r="C84" i="46"/>
  <c r="C92" i="46"/>
  <c r="C100" i="46"/>
  <c r="C108" i="46"/>
  <c r="C120" i="46"/>
  <c r="C128" i="46"/>
  <c r="C136" i="46"/>
  <c r="C144" i="46"/>
  <c r="C152" i="46"/>
  <c r="C160" i="46"/>
  <c r="C168" i="46"/>
  <c r="C176" i="46"/>
  <c r="C184" i="46"/>
  <c r="C192" i="46"/>
  <c r="C200" i="46"/>
  <c r="C208" i="46"/>
  <c r="C212" i="46"/>
  <c r="C216" i="46"/>
  <c r="C220" i="46"/>
  <c r="C224" i="46"/>
  <c r="C228" i="46"/>
  <c r="C236" i="46"/>
  <c r="C240" i="46"/>
  <c r="C244" i="46"/>
  <c r="C248" i="46"/>
  <c r="C252" i="46"/>
  <c r="C256" i="46"/>
  <c r="C260" i="46"/>
  <c r="C264" i="46"/>
  <c r="C268" i="46"/>
  <c r="C272" i="46"/>
  <c r="C276" i="46"/>
  <c r="C280" i="46"/>
  <c r="C284" i="46"/>
  <c r="C288" i="46"/>
  <c r="C292" i="46"/>
  <c r="C296" i="46"/>
  <c r="C300" i="46"/>
  <c r="C8" i="46"/>
  <c r="C16" i="46"/>
  <c r="C20" i="46"/>
  <c r="C28" i="46"/>
  <c r="C36" i="46"/>
  <c r="C48" i="46"/>
  <c r="C56" i="46"/>
  <c r="C64" i="46"/>
  <c r="C72" i="46"/>
  <c r="C80" i="46"/>
  <c r="C88" i="46"/>
  <c r="C96" i="46"/>
  <c r="C104" i="46"/>
  <c r="C112" i="46"/>
  <c r="C116" i="46"/>
  <c r="C124" i="46"/>
  <c r="C132" i="46"/>
  <c r="C140" i="46"/>
  <c r="C148" i="46"/>
  <c r="C156" i="46"/>
  <c r="C164" i="46"/>
  <c r="C172" i="46"/>
  <c r="C180" i="46"/>
  <c r="C188" i="46"/>
  <c r="C196" i="46"/>
  <c r="C204" i="46"/>
  <c r="C232" i="46"/>
  <c r="C3" i="46"/>
  <c r="C6" i="46"/>
  <c r="C13" i="46"/>
  <c r="C21" i="46"/>
  <c r="C29" i="46"/>
  <c r="C37" i="46"/>
  <c r="C45" i="46"/>
  <c r="C49" i="46"/>
  <c r="C57" i="46"/>
  <c r="C65" i="46"/>
  <c r="C73" i="46"/>
  <c r="C81" i="46"/>
  <c r="C89" i="46"/>
  <c r="C93" i="46"/>
  <c r="C101" i="46"/>
  <c r="C109" i="46"/>
  <c r="C117" i="46"/>
  <c r="C125" i="46"/>
  <c r="C133" i="46"/>
  <c r="C141" i="46"/>
  <c r="C149" i="46"/>
  <c r="C153" i="46"/>
  <c r="C165" i="46"/>
  <c r="C173" i="46"/>
  <c r="C181" i="46"/>
  <c r="C189" i="46"/>
  <c r="C197" i="46"/>
  <c r="C205" i="46"/>
  <c r="C213" i="46"/>
  <c r="C221" i="46"/>
  <c r="C229" i="46"/>
  <c r="C237" i="46"/>
  <c r="C245" i="46"/>
  <c r="C249" i="46"/>
  <c r="C257" i="46"/>
  <c r="C265" i="46"/>
  <c r="C269" i="46"/>
  <c r="C277" i="46"/>
  <c r="C281" i="46"/>
  <c r="C285" i="46"/>
  <c r="C289" i="46"/>
  <c r="C293" i="46"/>
  <c r="C301" i="46"/>
  <c r="C9" i="46"/>
  <c r="C17" i="46"/>
  <c r="C25" i="46"/>
  <c r="C33" i="46"/>
  <c r="C41" i="46"/>
  <c r="C53" i="46"/>
  <c r="C61" i="46"/>
  <c r="C69" i="46"/>
  <c r="C77" i="46"/>
  <c r="C85" i="46"/>
  <c r="C97" i="46"/>
  <c r="C105" i="46"/>
  <c r="C113" i="46"/>
  <c r="C121" i="46"/>
  <c r="C129" i="46"/>
  <c r="C137" i="46"/>
  <c r="C145" i="46"/>
  <c r="C157" i="46"/>
  <c r="C161" i="46"/>
  <c r="C169" i="46"/>
  <c r="C177" i="46"/>
  <c r="C185" i="46"/>
  <c r="C193" i="46"/>
  <c r="C201" i="46"/>
  <c r="C209" i="46"/>
  <c r="C217" i="46"/>
  <c r="C225" i="46"/>
  <c r="C233" i="46"/>
  <c r="C241" i="46"/>
  <c r="C253" i="46"/>
  <c r="C261" i="46"/>
  <c r="C273" i="46"/>
  <c r="C297" i="46"/>
  <c r="C4" i="46"/>
  <c r="C10" i="46"/>
  <c r="C14" i="46"/>
  <c r="C18" i="46"/>
  <c r="C22" i="46"/>
  <c r="C26" i="46"/>
  <c r="C30" i="46"/>
  <c r="C34" i="46"/>
  <c r="C38" i="46"/>
  <c r="C42" i="46"/>
  <c r="C46" i="46"/>
  <c r="C50" i="46"/>
  <c r="C54" i="46"/>
  <c r="C58" i="46"/>
  <c r="C62" i="46"/>
  <c r="C66" i="46"/>
  <c r="C70" i="46"/>
  <c r="C74" i="46"/>
  <c r="C78" i="46"/>
  <c r="C82" i="46"/>
  <c r="C86" i="46"/>
  <c r="C90" i="46"/>
  <c r="C94" i="46"/>
  <c r="C98" i="46"/>
  <c r="C102" i="46"/>
  <c r="C106" i="46"/>
  <c r="C110" i="46"/>
  <c r="C114" i="46"/>
  <c r="C118" i="46"/>
  <c r="C122" i="46"/>
  <c r="C126" i="46"/>
  <c r="C130" i="46"/>
  <c r="C134" i="46"/>
  <c r="C138" i="46"/>
  <c r="C142" i="46"/>
  <c r="C146" i="46"/>
  <c r="C150" i="46"/>
  <c r="C154" i="46"/>
  <c r="C158" i="46"/>
  <c r="C162" i="46"/>
  <c r="C166" i="46"/>
  <c r="C170" i="46"/>
  <c r="C174" i="46"/>
  <c r="C178" i="46"/>
  <c r="C182" i="46"/>
  <c r="C186" i="46"/>
  <c r="C190" i="46"/>
  <c r="C194" i="46"/>
  <c r="C198" i="46"/>
  <c r="C202" i="46"/>
  <c r="C206" i="46"/>
  <c r="C210" i="46"/>
  <c r="C214" i="46"/>
  <c r="C218" i="46"/>
  <c r="C222" i="46"/>
  <c r="C226" i="46"/>
  <c r="C230" i="46"/>
  <c r="C234" i="46"/>
  <c r="C238" i="46"/>
  <c r="C242" i="46"/>
  <c r="C246" i="46"/>
  <c r="C250" i="46"/>
  <c r="C254" i="46"/>
  <c r="C258" i="46"/>
  <c r="C262" i="46"/>
  <c r="C266" i="46"/>
  <c r="C270" i="46"/>
  <c r="C274" i="46"/>
  <c r="C278" i="46"/>
  <c r="C282" i="46"/>
  <c r="C286" i="46"/>
  <c r="C290" i="46"/>
  <c r="C294" i="46"/>
  <c r="E1" i="43" l="1"/>
  <c r="E5" i="43"/>
  <c r="E9" i="43"/>
  <c r="N13" i="24"/>
  <c r="E11" i="43"/>
  <c r="E7" i="43"/>
  <c r="E3" i="43"/>
  <c r="W302" i="33"/>
  <c r="W301" i="33"/>
  <c r="W300" i="33"/>
  <c r="W299" i="33"/>
  <c r="W298" i="33"/>
  <c r="W297" i="33"/>
  <c r="W296" i="33"/>
  <c r="W295" i="33"/>
  <c r="W294" i="33"/>
  <c r="W293" i="33"/>
  <c r="W292" i="33"/>
  <c r="W291" i="33"/>
  <c r="W290" i="33"/>
  <c r="W289" i="33"/>
  <c r="W288" i="33"/>
  <c r="W287" i="33"/>
  <c r="W286" i="33"/>
  <c r="W285" i="33"/>
  <c r="W284" i="33"/>
  <c r="W283" i="33"/>
  <c r="W282" i="33"/>
  <c r="W281" i="33"/>
  <c r="W280" i="33"/>
  <c r="W279" i="33"/>
  <c r="W278" i="33"/>
  <c r="W277" i="33"/>
  <c r="W276" i="33"/>
  <c r="W275" i="33"/>
  <c r="W274" i="33"/>
  <c r="W273" i="33"/>
  <c r="W272" i="33"/>
  <c r="W271" i="33"/>
  <c r="W270" i="33"/>
  <c r="W269" i="33"/>
  <c r="W268" i="33"/>
  <c r="W267" i="33"/>
  <c r="W266" i="33"/>
  <c r="W265" i="33"/>
  <c r="W264" i="33"/>
  <c r="W263" i="33"/>
  <c r="W262" i="33"/>
  <c r="W261" i="33"/>
  <c r="W260" i="33"/>
  <c r="W259" i="33"/>
  <c r="W258" i="33"/>
  <c r="W257" i="33"/>
  <c r="W256" i="33"/>
  <c r="W255" i="33"/>
  <c r="W254" i="33"/>
  <c r="W253" i="33"/>
  <c r="W252" i="33"/>
  <c r="W251" i="33"/>
  <c r="W250" i="33"/>
  <c r="W249" i="33"/>
  <c r="W248" i="33"/>
  <c r="W247" i="33"/>
  <c r="W246" i="33"/>
  <c r="W245" i="33"/>
  <c r="W244" i="33"/>
  <c r="W243" i="33"/>
  <c r="W242" i="33"/>
  <c r="W241" i="33"/>
  <c r="W240" i="33"/>
  <c r="W239" i="33"/>
  <c r="W238" i="33"/>
  <c r="W237" i="33"/>
  <c r="W236" i="33"/>
  <c r="W235" i="33"/>
  <c r="W234" i="33"/>
  <c r="W233" i="33"/>
  <c r="W232" i="33"/>
  <c r="W231" i="33"/>
  <c r="W230" i="33"/>
  <c r="W229" i="33"/>
  <c r="W228" i="33"/>
  <c r="W227" i="33"/>
  <c r="W226" i="33"/>
  <c r="W225" i="33"/>
  <c r="W224" i="33"/>
  <c r="W223" i="33"/>
  <c r="W222" i="33"/>
  <c r="W221" i="33"/>
  <c r="W220" i="33"/>
  <c r="W219" i="33"/>
  <c r="W218" i="33"/>
  <c r="W217" i="33"/>
  <c r="W216" i="33"/>
  <c r="W215" i="33"/>
  <c r="W214" i="33"/>
  <c r="W213" i="33"/>
  <c r="W212" i="33"/>
  <c r="W211" i="33"/>
  <c r="W210" i="33"/>
  <c r="W209" i="33"/>
  <c r="W208" i="33"/>
  <c r="W207" i="33"/>
  <c r="W206" i="33"/>
  <c r="W205" i="33"/>
  <c r="W204" i="33"/>
  <c r="W203" i="33"/>
  <c r="W202" i="33"/>
  <c r="W201" i="33"/>
  <c r="W200" i="33"/>
  <c r="W199" i="33"/>
  <c r="W198" i="33"/>
  <c r="W197" i="33"/>
  <c r="W196" i="33"/>
  <c r="W195" i="33"/>
  <c r="W194" i="33"/>
  <c r="W193" i="33"/>
  <c r="W192" i="33"/>
  <c r="W191" i="33"/>
  <c r="W190" i="33"/>
  <c r="W189" i="33"/>
  <c r="W188" i="33"/>
  <c r="W187" i="33"/>
  <c r="W186" i="33"/>
  <c r="W185" i="33"/>
  <c r="W184" i="33"/>
  <c r="W183" i="33"/>
  <c r="W182" i="33"/>
  <c r="W181" i="33"/>
  <c r="W180" i="33"/>
  <c r="W179" i="33"/>
  <c r="W178" i="33"/>
  <c r="W177" i="33"/>
  <c r="W176" i="33"/>
  <c r="W175" i="33"/>
  <c r="W174" i="33"/>
  <c r="W173" i="33"/>
  <c r="W172" i="33"/>
  <c r="W171" i="33"/>
  <c r="W170" i="33"/>
  <c r="W169" i="33"/>
  <c r="W168" i="33"/>
  <c r="W167" i="33"/>
  <c r="W166" i="33"/>
  <c r="W165" i="33"/>
  <c r="W164" i="33"/>
  <c r="W163" i="33"/>
  <c r="W162" i="33"/>
  <c r="W161" i="33"/>
  <c r="W160" i="33"/>
  <c r="W159" i="33"/>
  <c r="W158" i="33"/>
  <c r="W157" i="33"/>
  <c r="W156" i="33"/>
  <c r="W155" i="33"/>
  <c r="W154" i="33"/>
  <c r="W153" i="33"/>
  <c r="W152" i="33"/>
  <c r="W151" i="33"/>
  <c r="W150" i="33"/>
  <c r="W149" i="33"/>
  <c r="W148" i="33"/>
  <c r="W147" i="33"/>
  <c r="W146" i="33"/>
  <c r="W145" i="33"/>
  <c r="W144" i="33"/>
  <c r="W143" i="33"/>
  <c r="W142" i="33"/>
  <c r="W141" i="33"/>
  <c r="W140" i="33"/>
  <c r="W139" i="33"/>
  <c r="W138" i="33"/>
  <c r="W137" i="33"/>
  <c r="W136" i="33"/>
  <c r="W135" i="33"/>
  <c r="W134" i="33"/>
  <c r="W133" i="33"/>
  <c r="W132" i="33"/>
  <c r="W131" i="33"/>
  <c r="W130" i="33"/>
  <c r="W129" i="33"/>
  <c r="W128" i="33"/>
  <c r="W127" i="33"/>
  <c r="W126" i="33"/>
  <c r="W125" i="33"/>
  <c r="W124" i="33"/>
  <c r="W123" i="33"/>
  <c r="W122" i="33"/>
  <c r="W121" i="33"/>
  <c r="W120" i="33"/>
  <c r="W119" i="33"/>
  <c r="W118" i="33"/>
  <c r="W117" i="33"/>
  <c r="W116" i="33"/>
  <c r="W115" i="33"/>
  <c r="W114" i="33"/>
  <c r="W113" i="33"/>
  <c r="W112" i="33"/>
  <c r="W111" i="33"/>
  <c r="W110" i="33"/>
  <c r="W109" i="33"/>
  <c r="W108" i="33"/>
  <c r="W107" i="33"/>
  <c r="W106" i="33"/>
  <c r="W105" i="33"/>
  <c r="W104" i="33"/>
  <c r="W103" i="33"/>
  <c r="W102" i="33"/>
  <c r="W101" i="33"/>
  <c r="W100" i="33"/>
  <c r="W99" i="33"/>
  <c r="W98" i="33"/>
  <c r="W97" i="33"/>
  <c r="W96" i="33"/>
  <c r="W95" i="33"/>
  <c r="W94" i="33"/>
  <c r="W93" i="33"/>
  <c r="W92" i="33"/>
  <c r="W91" i="33"/>
  <c r="W90" i="33"/>
  <c r="W89" i="33"/>
  <c r="W88" i="33"/>
  <c r="W87" i="33"/>
  <c r="W86" i="33"/>
  <c r="W85" i="33"/>
  <c r="W84" i="33"/>
  <c r="W83" i="33"/>
  <c r="W82" i="33"/>
  <c r="W81" i="33"/>
  <c r="W80" i="33"/>
  <c r="W79" i="33"/>
  <c r="W78" i="33"/>
  <c r="W77" i="33"/>
  <c r="W76" i="33"/>
  <c r="W75" i="33"/>
  <c r="W74" i="33"/>
  <c r="W73" i="33"/>
  <c r="W72" i="33"/>
  <c r="W71" i="33"/>
  <c r="W70" i="33"/>
  <c r="W69" i="33"/>
  <c r="W68" i="33"/>
  <c r="W67" i="33"/>
  <c r="W66" i="33"/>
  <c r="W65" i="33"/>
  <c r="W64" i="33"/>
  <c r="W63" i="33"/>
  <c r="W62" i="33"/>
  <c r="W61" i="33"/>
  <c r="W60" i="33"/>
  <c r="W59" i="33"/>
  <c r="W58" i="33"/>
  <c r="W57" i="33"/>
  <c r="W56" i="33"/>
  <c r="W55" i="33"/>
  <c r="W54" i="33"/>
  <c r="W53" i="33"/>
  <c r="W52" i="33"/>
  <c r="W51" i="33"/>
  <c r="W50" i="33"/>
  <c r="W49" i="33"/>
  <c r="W48" i="33"/>
  <c r="W47" i="33"/>
  <c r="W46" i="33"/>
  <c r="W45" i="33"/>
  <c r="W44" i="33"/>
  <c r="W43" i="33"/>
  <c r="W42" i="33"/>
  <c r="W41" i="33"/>
  <c r="W40" i="33"/>
  <c r="W39" i="33"/>
  <c r="W38" i="33"/>
  <c r="W37" i="33"/>
  <c r="W36" i="33"/>
  <c r="W35" i="33"/>
  <c r="W34" i="33"/>
  <c r="W33" i="33"/>
  <c r="W32" i="33"/>
  <c r="W31" i="33"/>
  <c r="W30" i="33"/>
  <c r="W29" i="33"/>
  <c r="W28" i="33"/>
  <c r="W27" i="33"/>
  <c r="W26" i="33"/>
  <c r="W25" i="33"/>
  <c r="W24" i="33"/>
  <c r="W23" i="33"/>
  <c r="W22" i="33"/>
  <c r="W21" i="33"/>
  <c r="W20" i="33"/>
  <c r="W19" i="33"/>
  <c r="W18" i="33"/>
  <c r="W17" i="33"/>
  <c r="W16" i="33"/>
  <c r="W15" i="33"/>
  <c r="W14" i="33"/>
  <c r="W13" i="33"/>
  <c r="W12" i="33"/>
  <c r="W11" i="33"/>
  <c r="W10" i="33"/>
  <c r="W9" i="33"/>
  <c r="W8" i="33"/>
  <c r="W7" i="33"/>
  <c r="W6" i="33"/>
  <c r="W5" i="33"/>
  <c r="W4" i="33"/>
  <c r="W3" i="33"/>
  <c r="U302" i="33"/>
  <c r="U301" i="33"/>
  <c r="U300" i="33"/>
  <c r="U299" i="33"/>
  <c r="U298" i="33"/>
  <c r="U297" i="33"/>
  <c r="U296" i="33"/>
  <c r="U295" i="33"/>
  <c r="U294" i="33"/>
  <c r="U293" i="33"/>
  <c r="U292" i="33"/>
  <c r="U291" i="33"/>
  <c r="U290" i="33"/>
  <c r="U289" i="33"/>
  <c r="U288" i="33"/>
  <c r="U287" i="33"/>
  <c r="U286" i="33"/>
  <c r="U285" i="33"/>
  <c r="U284" i="33"/>
  <c r="U283" i="33"/>
  <c r="U282" i="33"/>
  <c r="U281" i="33"/>
  <c r="U280" i="33"/>
  <c r="U279" i="33"/>
  <c r="U278" i="33"/>
  <c r="U277" i="33"/>
  <c r="U276" i="33"/>
  <c r="U275" i="33"/>
  <c r="U274" i="33"/>
  <c r="U273" i="33"/>
  <c r="U272" i="33"/>
  <c r="U271" i="33"/>
  <c r="U270" i="33"/>
  <c r="U269" i="33"/>
  <c r="U268" i="33"/>
  <c r="U267" i="33"/>
  <c r="U266" i="33"/>
  <c r="U265" i="33"/>
  <c r="U264" i="33"/>
  <c r="U263" i="33"/>
  <c r="U262" i="33"/>
  <c r="U261" i="33"/>
  <c r="U260" i="33"/>
  <c r="U259" i="33"/>
  <c r="U258" i="33"/>
  <c r="U257" i="33"/>
  <c r="U256" i="33"/>
  <c r="U255" i="33"/>
  <c r="U254" i="33"/>
  <c r="U253" i="33"/>
  <c r="U252" i="33"/>
  <c r="U251" i="33"/>
  <c r="U250" i="33"/>
  <c r="U249" i="33"/>
  <c r="U248" i="33"/>
  <c r="U247" i="33"/>
  <c r="U246" i="33"/>
  <c r="U245" i="33"/>
  <c r="U244" i="33"/>
  <c r="U243" i="33"/>
  <c r="U242" i="33"/>
  <c r="U241" i="33"/>
  <c r="U240" i="33"/>
  <c r="U239" i="33"/>
  <c r="U238" i="33"/>
  <c r="U237" i="33"/>
  <c r="U236" i="33"/>
  <c r="U235" i="33"/>
  <c r="U234" i="33"/>
  <c r="U233" i="33"/>
  <c r="U232" i="33"/>
  <c r="U231" i="33"/>
  <c r="U230" i="33"/>
  <c r="U229" i="33"/>
  <c r="U228" i="33"/>
  <c r="U227" i="33"/>
  <c r="U226" i="33"/>
  <c r="U225" i="33"/>
  <c r="U224" i="33"/>
  <c r="U223" i="33"/>
  <c r="U222" i="33"/>
  <c r="U221" i="33"/>
  <c r="U220" i="33"/>
  <c r="U219" i="33"/>
  <c r="U218" i="33"/>
  <c r="U217" i="33"/>
  <c r="U216" i="33"/>
  <c r="U215" i="33"/>
  <c r="U214" i="33"/>
  <c r="U213" i="33"/>
  <c r="U212" i="33"/>
  <c r="U211" i="33"/>
  <c r="U210" i="33"/>
  <c r="U209" i="33"/>
  <c r="U208" i="33"/>
  <c r="U207" i="33"/>
  <c r="U206" i="33"/>
  <c r="U205" i="33"/>
  <c r="U204" i="33"/>
  <c r="U203" i="33"/>
  <c r="U202" i="33"/>
  <c r="U201" i="33"/>
  <c r="U200" i="33"/>
  <c r="U199" i="33"/>
  <c r="U198" i="33"/>
  <c r="U197" i="33"/>
  <c r="U196" i="33"/>
  <c r="U195" i="33"/>
  <c r="U194" i="33"/>
  <c r="U193" i="33"/>
  <c r="U192" i="33"/>
  <c r="U191" i="33"/>
  <c r="U190" i="33"/>
  <c r="U189" i="33"/>
  <c r="U188" i="33"/>
  <c r="U187" i="33"/>
  <c r="U186" i="33"/>
  <c r="U185" i="33"/>
  <c r="U184" i="33"/>
  <c r="U183" i="33"/>
  <c r="U182" i="33"/>
  <c r="U181" i="33"/>
  <c r="U180" i="33"/>
  <c r="U179" i="33"/>
  <c r="U178" i="33"/>
  <c r="U177" i="33"/>
  <c r="U176" i="33"/>
  <c r="U175" i="33"/>
  <c r="U174" i="33"/>
  <c r="U173" i="33"/>
  <c r="U172" i="33"/>
  <c r="U171" i="33"/>
  <c r="U170" i="33"/>
  <c r="U169" i="33"/>
  <c r="U168" i="33"/>
  <c r="U167" i="33"/>
  <c r="U166" i="33"/>
  <c r="U165" i="33"/>
  <c r="U164" i="33"/>
  <c r="U163" i="33"/>
  <c r="U162" i="33"/>
  <c r="U161" i="33"/>
  <c r="U160" i="33"/>
  <c r="U159" i="33"/>
  <c r="U158" i="33"/>
  <c r="U157" i="33"/>
  <c r="U156" i="33"/>
  <c r="U155" i="33"/>
  <c r="U154" i="33"/>
  <c r="U153" i="33"/>
  <c r="U152" i="33"/>
  <c r="U151" i="33"/>
  <c r="U150" i="33"/>
  <c r="U149" i="33"/>
  <c r="U148" i="33"/>
  <c r="U147" i="33"/>
  <c r="U146" i="33"/>
  <c r="U145" i="33"/>
  <c r="U144" i="33"/>
  <c r="U143" i="33"/>
  <c r="U142" i="33"/>
  <c r="U141" i="33"/>
  <c r="U140" i="33"/>
  <c r="U139" i="33"/>
  <c r="U138" i="33"/>
  <c r="U137" i="33"/>
  <c r="U136" i="33"/>
  <c r="U135" i="33"/>
  <c r="U134" i="33"/>
  <c r="U133" i="33"/>
  <c r="U132" i="33"/>
  <c r="U131" i="33"/>
  <c r="U130" i="33"/>
  <c r="U129" i="33"/>
  <c r="U128" i="33"/>
  <c r="U127" i="33"/>
  <c r="U126" i="33"/>
  <c r="U125" i="33"/>
  <c r="U124" i="33"/>
  <c r="U123" i="33"/>
  <c r="U122" i="33"/>
  <c r="U121" i="33"/>
  <c r="U120" i="33"/>
  <c r="U119" i="33"/>
  <c r="U118" i="33"/>
  <c r="U117" i="33"/>
  <c r="U116" i="33"/>
  <c r="U115" i="33"/>
  <c r="U114" i="33"/>
  <c r="U113" i="33"/>
  <c r="U112" i="33"/>
  <c r="U111" i="33"/>
  <c r="U110" i="33"/>
  <c r="U109" i="33"/>
  <c r="U108" i="33"/>
  <c r="U107" i="33"/>
  <c r="U106" i="33"/>
  <c r="U105" i="33"/>
  <c r="U104" i="33"/>
  <c r="U103" i="33"/>
  <c r="U102" i="33"/>
  <c r="U101" i="33"/>
  <c r="U100" i="33"/>
  <c r="U99" i="33"/>
  <c r="U98" i="33"/>
  <c r="U97" i="33"/>
  <c r="U96" i="33"/>
  <c r="U95" i="33"/>
  <c r="U94" i="33"/>
  <c r="U93" i="33"/>
  <c r="U92" i="33"/>
  <c r="U91" i="33"/>
  <c r="U90" i="33"/>
  <c r="U89" i="33"/>
  <c r="U88" i="33"/>
  <c r="U87" i="33"/>
  <c r="U86" i="33"/>
  <c r="U85" i="33"/>
  <c r="U84" i="33"/>
  <c r="U83" i="33"/>
  <c r="U82" i="33"/>
  <c r="U81" i="33"/>
  <c r="U80" i="33"/>
  <c r="U79" i="33"/>
  <c r="U78" i="33"/>
  <c r="U77" i="33"/>
  <c r="U76" i="33"/>
  <c r="U75" i="33"/>
  <c r="U74" i="33"/>
  <c r="U73" i="33"/>
  <c r="U72" i="33"/>
  <c r="U71" i="33"/>
  <c r="U70" i="33"/>
  <c r="U69" i="33"/>
  <c r="U68" i="33"/>
  <c r="U67" i="33"/>
  <c r="U66" i="33"/>
  <c r="U65" i="33"/>
  <c r="U64" i="33"/>
  <c r="U63" i="33"/>
  <c r="U62" i="33"/>
  <c r="U61" i="33"/>
  <c r="U60" i="33"/>
  <c r="U59" i="33"/>
  <c r="U58" i="33"/>
  <c r="U57" i="33"/>
  <c r="U56" i="33"/>
  <c r="U55" i="33"/>
  <c r="U54" i="33"/>
  <c r="U53" i="33"/>
  <c r="U52" i="33"/>
  <c r="U51" i="33"/>
  <c r="U50" i="33"/>
  <c r="U49" i="33"/>
  <c r="U48" i="33"/>
  <c r="U47" i="33"/>
  <c r="U46" i="33"/>
  <c r="U45" i="33"/>
  <c r="U44" i="33"/>
  <c r="U43" i="33"/>
  <c r="U42" i="33"/>
  <c r="U41" i="33"/>
  <c r="U40" i="33"/>
  <c r="U39" i="33"/>
  <c r="U38" i="33"/>
  <c r="U37" i="33"/>
  <c r="U36" i="33"/>
  <c r="U35" i="33"/>
  <c r="U34" i="33"/>
  <c r="U33" i="33"/>
  <c r="U32" i="33"/>
  <c r="U31" i="33"/>
  <c r="U30" i="33"/>
  <c r="U29" i="33"/>
  <c r="U28" i="33"/>
  <c r="U27" i="33"/>
  <c r="U26" i="33"/>
  <c r="U25" i="33"/>
  <c r="U24" i="33"/>
  <c r="U23" i="33"/>
  <c r="U22" i="33"/>
  <c r="U21" i="33"/>
  <c r="U20" i="33"/>
  <c r="U19" i="33"/>
  <c r="U18" i="33"/>
  <c r="U17" i="33"/>
  <c r="U16" i="33"/>
  <c r="U15" i="33"/>
  <c r="U14" i="33"/>
  <c r="U13" i="33"/>
  <c r="U12" i="33"/>
  <c r="U11" i="33"/>
  <c r="U10" i="33"/>
  <c r="U9" i="33"/>
  <c r="U8" i="33"/>
  <c r="U7" i="33"/>
  <c r="U6" i="33"/>
  <c r="U5" i="33"/>
  <c r="U4" i="33"/>
  <c r="U3" i="33"/>
  <c r="S302" i="33"/>
  <c r="S301" i="33"/>
  <c r="S300" i="33"/>
  <c r="S299" i="33"/>
  <c r="S298" i="33"/>
  <c r="S297" i="33"/>
  <c r="S296" i="33"/>
  <c r="S295" i="33"/>
  <c r="S294" i="33"/>
  <c r="S293" i="33"/>
  <c r="S292" i="33"/>
  <c r="S291" i="33"/>
  <c r="S290" i="33"/>
  <c r="S289" i="33"/>
  <c r="S288" i="33"/>
  <c r="S287" i="33"/>
  <c r="S286" i="33"/>
  <c r="S285" i="33"/>
  <c r="S284" i="33"/>
  <c r="S283" i="33"/>
  <c r="S282" i="33"/>
  <c r="S281" i="33"/>
  <c r="S280" i="33"/>
  <c r="S279" i="33"/>
  <c r="S278" i="33"/>
  <c r="S277" i="33"/>
  <c r="S276" i="33"/>
  <c r="S275" i="33"/>
  <c r="S274" i="33"/>
  <c r="S273" i="33"/>
  <c r="S272" i="33"/>
  <c r="S271" i="33"/>
  <c r="S270" i="33"/>
  <c r="S269" i="33"/>
  <c r="S268" i="33"/>
  <c r="S267" i="33"/>
  <c r="S266" i="33"/>
  <c r="S265" i="33"/>
  <c r="S264" i="33"/>
  <c r="S263" i="33"/>
  <c r="S262" i="33"/>
  <c r="S261" i="33"/>
  <c r="S260" i="33"/>
  <c r="S259" i="33"/>
  <c r="S258" i="33"/>
  <c r="S257" i="33"/>
  <c r="S256" i="33"/>
  <c r="S255" i="33"/>
  <c r="S254" i="33"/>
  <c r="S253" i="33"/>
  <c r="S252" i="33"/>
  <c r="S251" i="33"/>
  <c r="S250" i="33"/>
  <c r="S249" i="33"/>
  <c r="S248" i="33"/>
  <c r="S247" i="33"/>
  <c r="S246" i="33"/>
  <c r="S245" i="33"/>
  <c r="S244" i="33"/>
  <c r="S243" i="33"/>
  <c r="S242" i="33"/>
  <c r="S241" i="33"/>
  <c r="S240" i="33"/>
  <c r="S239" i="33"/>
  <c r="S238" i="33"/>
  <c r="S237" i="33"/>
  <c r="S236" i="33"/>
  <c r="S235" i="33"/>
  <c r="S234" i="33"/>
  <c r="S233" i="33"/>
  <c r="S232" i="33"/>
  <c r="S231" i="33"/>
  <c r="S230" i="33"/>
  <c r="S229" i="33"/>
  <c r="S228" i="33"/>
  <c r="S227" i="33"/>
  <c r="S226" i="33"/>
  <c r="S225" i="33"/>
  <c r="S224" i="33"/>
  <c r="S223" i="33"/>
  <c r="S222" i="33"/>
  <c r="S221" i="33"/>
  <c r="S220" i="33"/>
  <c r="S219" i="33"/>
  <c r="S218" i="33"/>
  <c r="S217" i="33"/>
  <c r="S216" i="33"/>
  <c r="S215" i="33"/>
  <c r="S214" i="33"/>
  <c r="S213" i="33"/>
  <c r="S212" i="33"/>
  <c r="S211" i="33"/>
  <c r="S210" i="33"/>
  <c r="S209" i="33"/>
  <c r="S208" i="33"/>
  <c r="S207" i="33"/>
  <c r="S206" i="33"/>
  <c r="S205" i="33"/>
  <c r="S204" i="33"/>
  <c r="S203" i="33"/>
  <c r="S202" i="33"/>
  <c r="S201" i="33"/>
  <c r="S200" i="33"/>
  <c r="S199" i="33"/>
  <c r="S198" i="33"/>
  <c r="S197" i="33"/>
  <c r="S196" i="33"/>
  <c r="S195" i="33"/>
  <c r="S194" i="33"/>
  <c r="S193" i="33"/>
  <c r="S192" i="33"/>
  <c r="S191" i="33"/>
  <c r="S190" i="33"/>
  <c r="S189" i="33"/>
  <c r="S188" i="33"/>
  <c r="S187" i="33"/>
  <c r="S186" i="33"/>
  <c r="S185" i="33"/>
  <c r="S184" i="33"/>
  <c r="S183" i="33"/>
  <c r="S182" i="33"/>
  <c r="S181" i="33"/>
  <c r="S180" i="33"/>
  <c r="S179" i="33"/>
  <c r="S178" i="33"/>
  <c r="S177" i="33"/>
  <c r="S176" i="33"/>
  <c r="S175" i="33"/>
  <c r="S174" i="33"/>
  <c r="S173" i="33"/>
  <c r="S172" i="33"/>
  <c r="S171" i="33"/>
  <c r="S170" i="33"/>
  <c r="S169" i="33"/>
  <c r="S168" i="33"/>
  <c r="S167" i="33"/>
  <c r="S166" i="33"/>
  <c r="S165" i="33"/>
  <c r="S164" i="33"/>
  <c r="S163" i="33"/>
  <c r="S162" i="33"/>
  <c r="S161" i="33"/>
  <c r="S160" i="33"/>
  <c r="S159" i="33"/>
  <c r="S158" i="33"/>
  <c r="S157" i="33"/>
  <c r="S156" i="33"/>
  <c r="S155" i="33"/>
  <c r="S154" i="33"/>
  <c r="S153" i="33"/>
  <c r="S152" i="33"/>
  <c r="S151" i="33"/>
  <c r="S150" i="33"/>
  <c r="S149" i="33"/>
  <c r="S148" i="33"/>
  <c r="S147" i="33"/>
  <c r="S146" i="33"/>
  <c r="S145" i="33"/>
  <c r="S144" i="33"/>
  <c r="S143" i="33"/>
  <c r="S142" i="33"/>
  <c r="S141" i="33"/>
  <c r="S140" i="33"/>
  <c r="S139" i="33"/>
  <c r="S138" i="33"/>
  <c r="S137" i="33"/>
  <c r="S136" i="33"/>
  <c r="S135" i="33"/>
  <c r="S134" i="33"/>
  <c r="S133" i="33"/>
  <c r="S132" i="33"/>
  <c r="S131" i="33"/>
  <c r="S130" i="33"/>
  <c r="S129" i="33"/>
  <c r="S128" i="33"/>
  <c r="S127" i="33"/>
  <c r="S126" i="33"/>
  <c r="S125" i="33"/>
  <c r="S124" i="33"/>
  <c r="S123" i="33"/>
  <c r="S122" i="33"/>
  <c r="S121" i="33"/>
  <c r="S120" i="33"/>
  <c r="S119" i="33"/>
  <c r="S118" i="33"/>
  <c r="S117" i="33"/>
  <c r="S116" i="33"/>
  <c r="S115" i="33"/>
  <c r="S114" i="33"/>
  <c r="S113" i="33"/>
  <c r="S112" i="33"/>
  <c r="S111" i="33"/>
  <c r="S110" i="33"/>
  <c r="S109" i="33"/>
  <c r="S108" i="33"/>
  <c r="S107" i="33"/>
  <c r="S106" i="33"/>
  <c r="S105" i="33"/>
  <c r="S104" i="33"/>
  <c r="S103" i="33"/>
  <c r="S102" i="33"/>
  <c r="S101" i="33"/>
  <c r="S100" i="33"/>
  <c r="S99" i="33"/>
  <c r="S98" i="33"/>
  <c r="S97" i="33"/>
  <c r="S96" i="33"/>
  <c r="S95" i="33"/>
  <c r="S94" i="33"/>
  <c r="S93" i="33"/>
  <c r="S92" i="33"/>
  <c r="S91" i="33"/>
  <c r="S90" i="33"/>
  <c r="S89" i="33"/>
  <c r="S88" i="33"/>
  <c r="S87" i="33"/>
  <c r="S86" i="33"/>
  <c r="S85" i="33"/>
  <c r="S84" i="33"/>
  <c r="S83" i="33"/>
  <c r="S82" i="33"/>
  <c r="S81" i="33"/>
  <c r="S80" i="33"/>
  <c r="S79" i="33"/>
  <c r="S78" i="33"/>
  <c r="S77" i="33"/>
  <c r="S76" i="33"/>
  <c r="S75" i="33"/>
  <c r="S74" i="33"/>
  <c r="S73" i="33"/>
  <c r="S72" i="33"/>
  <c r="S71" i="33"/>
  <c r="S70" i="33"/>
  <c r="S69" i="33"/>
  <c r="S68" i="33"/>
  <c r="S67" i="33"/>
  <c r="S66" i="33"/>
  <c r="S65" i="33"/>
  <c r="S64" i="33"/>
  <c r="S63" i="33"/>
  <c r="S62" i="33"/>
  <c r="S61" i="33"/>
  <c r="S60" i="33"/>
  <c r="S59" i="33"/>
  <c r="S58" i="33"/>
  <c r="S57" i="33"/>
  <c r="S56" i="33"/>
  <c r="S55" i="33"/>
  <c r="S54" i="33"/>
  <c r="S53" i="33"/>
  <c r="S52" i="33"/>
  <c r="S51" i="33"/>
  <c r="S50" i="33"/>
  <c r="S49" i="33"/>
  <c r="S48" i="33"/>
  <c r="S47" i="33"/>
  <c r="S46" i="33"/>
  <c r="S45" i="33"/>
  <c r="S44" i="33"/>
  <c r="S43" i="33"/>
  <c r="S42" i="33"/>
  <c r="S41" i="33"/>
  <c r="S40" i="33"/>
  <c r="S39" i="33"/>
  <c r="S38" i="33"/>
  <c r="S37" i="33"/>
  <c r="S36" i="33"/>
  <c r="S35" i="33"/>
  <c r="S34" i="33"/>
  <c r="S33" i="33"/>
  <c r="S32" i="33"/>
  <c r="S31" i="33"/>
  <c r="S30" i="33"/>
  <c r="S29" i="33"/>
  <c r="S28" i="33"/>
  <c r="S27" i="33"/>
  <c r="S26" i="33"/>
  <c r="S25" i="33"/>
  <c r="S24" i="33"/>
  <c r="S23" i="33"/>
  <c r="S22" i="33"/>
  <c r="S21" i="33"/>
  <c r="S20" i="33"/>
  <c r="S19" i="33"/>
  <c r="S18" i="33"/>
  <c r="S17" i="33"/>
  <c r="S16" i="33"/>
  <c r="S15" i="33"/>
  <c r="S14" i="33"/>
  <c r="S13" i="33"/>
  <c r="S12" i="33"/>
  <c r="S11" i="33"/>
  <c r="S10" i="33"/>
  <c r="S9" i="33"/>
  <c r="S8" i="33"/>
  <c r="S7" i="33"/>
  <c r="S6" i="33"/>
  <c r="S5" i="33"/>
  <c r="S4" i="33"/>
  <c r="S3" i="33"/>
  <c r="Q302" i="33"/>
  <c r="Q301" i="33"/>
  <c r="Q300" i="33"/>
  <c r="Q299" i="33"/>
  <c r="Q298" i="33"/>
  <c r="Q297" i="33"/>
  <c r="Q296" i="33"/>
  <c r="Q295" i="33"/>
  <c r="Q294" i="33"/>
  <c r="Q293" i="33"/>
  <c r="Q292" i="33"/>
  <c r="Q291" i="33"/>
  <c r="Q290" i="33"/>
  <c r="Q289" i="33"/>
  <c r="Q288" i="33"/>
  <c r="Q287" i="33"/>
  <c r="Q286" i="33"/>
  <c r="Q285" i="33"/>
  <c r="Q284" i="33"/>
  <c r="Q283" i="33"/>
  <c r="Q282" i="33"/>
  <c r="Q281" i="33"/>
  <c r="Q280" i="33"/>
  <c r="Q279" i="33"/>
  <c r="Q278" i="33"/>
  <c r="Q277" i="33"/>
  <c r="Q276" i="33"/>
  <c r="Q275" i="33"/>
  <c r="Q274" i="33"/>
  <c r="Q273" i="33"/>
  <c r="Q272" i="33"/>
  <c r="Q271" i="33"/>
  <c r="Q270" i="33"/>
  <c r="Q269" i="33"/>
  <c r="Q268" i="33"/>
  <c r="Q267" i="33"/>
  <c r="Q266" i="33"/>
  <c r="Q265" i="33"/>
  <c r="Q264" i="33"/>
  <c r="Q263" i="33"/>
  <c r="Q262" i="33"/>
  <c r="Q261" i="33"/>
  <c r="Q260" i="33"/>
  <c r="Q259" i="33"/>
  <c r="Q258" i="33"/>
  <c r="Q257" i="33"/>
  <c r="Q256" i="33"/>
  <c r="Q255" i="33"/>
  <c r="Q254" i="33"/>
  <c r="Q253" i="33"/>
  <c r="Q252" i="33"/>
  <c r="Q251" i="33"/>
  <c r="Q250" i="33"/>
  <c r="Q249" i="33"/>
  <c r="Q248" i="33"/>
  <c r="Q247" i="33"/>
  <c r="Q246" i="33"/>
  <c r="Q245" i="33"/>
  <c r="Q244" i="33"/>
  <c r="Q243" i="33"/>
  <c r="Q242" i="33"/>
  <c r="Q241" i="33"/>
  <c r="Q240" i="33"/>
  <c r="Q239" i="33"/>
  <c r="Q238" i="33"/>
  <c r="Q237" i="33"/>
  <c r="Q236" i="33"/>
  <c r="Q235" i="33"/>
  <c r="Q234" i="33"/>
  <c r="Q233" i="33"/>
  <c r="Q232" i="33"/>
  <c r="Q231" i="33"/>
  <c r="Q230" i="33"/>
  <c r="Q229" i="33"/>
  <c r="Q228" i="33"/>
  <c r="Q227" i="33"/>
  <c r="Q226" i="33"/>
  <c r="Q225" i="33"/>
  <c r="Q224" i="33"/>
  <c r="Q223" i="33"/>
  <c r="Q222" i="33"/>
  <c r="Q221" i="33"/>
  <c r="Q220" i="33"/>
  <c r="Q219" i="33"/>
  <c r="Q218" i="33"/>
  <c r="Q217" i="33"/>
  <c r="Q216" i="33"/>
  <c r="Q215" i="33"/>
  <c r="Q214" i="33"/>
  <c r="Q213" i="33"/>
  <c r="Q212" i="33"/>
  <c r="Q211" i="33"/>
  <c r="Q210" i="33"/>
  <c r="Q209" i="33"/>
  <c r="Q208" i="33"/>
  <c r="Q207" i="33"/>
  <c r="Q206" i="33"/>
  <c r="Q205" i="33"/>
  <c r="Q204" i="33"/>
  <c r="Q203" i="33"/>
  <c r="Q202" i="33"/>
  <c r="Q201" i="33"/>
  <c r="Q200" i="33"/>
  <c r="Q199" i="33"/>
  <c r="Q198" i="33"/>
  <c r="Q197" i="33"/>
  <c r="Q196" i="33"/>
  <c r="Q195" i="33"/>
  <c r="Q194" i="33"/>
  <c r="Q193" i="33"/>
  <c r="Q192" i="33"/>
  <c r="Q191" i="33"/>
  <c r="Q190" i="33"/>
  <c r="Q189" i="33"/>
  <c r="Q188" i="33"/>
  <c r="Q187" i="33"/>
  <c r="Q186" i="33"/>
  <c r="Q185" i="33"/>
  <c r="Q184" i="33"/>
  <c r="Q183" i="33"/>
  <c r="Q182" i="33"/>
  <c r="Q181" i="33"/>
  <c r="Q180" i="33"/>
  <c r="Q179" i="33"/>
  <c r="Q178" i="33"/>
  <c r="Q177" i="33"/>
  <c r="Q176" i="33"/>
  <c r="Q175" i="33"/>
  <c r="Q174" i="33"/>
  <c r="Q173" i="33"/>
  <c r="Q172" i="33"/>
  <c r="Q171" i="33"/>
  <c r="Q170" i="33"/>
  <c r="Q169" i="33"/>
  <c r="Q168" i="33"/>
  <c r="Q167" i="33"/>
  <c r="Q166" i="33"/>
  <c r="Q165" i="33"/>
  <c r="Q164" i="33"/>
  <c r="Q163" i="33"/>
  <c r="Q162" i="33"/>
  <c r="Q161" i="33"/>
  <c r="Q160" i="33"/>
  <c r="Q159" i="33"/>
  <c r="Q158" i="33"/>
  <c r="Q157" i="33"/>
  <c r="Q156" i="33"/>
  <c r="Q155" i="33"/>
  <c r="Q154" i="33"/>
  <c r="Q153" i="33"/>
  <c r="Q152" i="33"/>
  <c r="Q151" i="33"/>
  <c r="Q150" i="33"/>
  <c r="Q149" i="33"/>
  <c r="Q148" i="33"/>
  <c r="Q147" i="33"/>
  <c r="Q146" i="33"/>
  <c r="Q145" i="33"/>
  <c r="Q144" i="33"/>
  <c r="Q143" i="33"/>
  <c r="Q142" i="33"/>
  <c r="Q141" i="33"/>
  <c r="Q140" i="33"/>
  <c r="Q139" i="33"/>
  <c r="Q138" i="33"/>
  <c r="Q137" i="33"/>
  <c r="Q136" i="33"/>
  <c r="Q135" i="33"/>
  <c r="Q134" i="33"/>
  <c r="Q133" i="33"/>
  <c r="Q132" i="33"/>
  <c r="Q131" i="33"/>
  <c r="Q130" i="33"/>
  <c r="Q129" i="33"/>
  <c r="Q128" i="33"/>
  <c r="Q127" i="33"/>
  <c r="Q126" i="33"/>
  <c r="Q125" i="33"/>
  <c r="Q124" i="33"/>
  <c r="Q123" i="33"/>
  <c r="Q122" i="33"/>
  <c r="Q121" i="33"/>
  <c r="Q120" i="33"/>
  <c r="Q119" i="33"/>
  <c r="Q118" i="33"/>
  <c r="Q117" i="33"/>
  <c r="Q116" i="33"/>
  <c r="Q115" i="33"/>
  <c r="Q114" i="33"/>
  <c r="Q113" i="33"/>
  <c r="Q112" i="33"/>
  <c r="Q111" i="33"/>
  <c r="Q110" i="33"/>
  <c r="Q109" i="33"/>
  <c r="Q108" i="33"/>
  <c r="Q107" i="33"/>
  <c r="Q106" i="33"/>
  <c r="Q105" i="33"/>
  <c r="Q104" i="33"/>
  <c r="Q103" i="33"/>
  <c r="Q102" i="33"/>
  <c r="Q101" i="33"/>
  <c r="Q100" i="33"/>
  <c r="Q99" i="33"/>
  <c r="Q98" i="33"/>
  <c r="Q97" i="33"/>
  <c r="Q96" i="33"/>
  <c r="Q95" i="33"/>
  <c r="Q94" i="33"/>
  <c r="Q93" i="33"/>
  <c r="Q92" i="33"/>
  <c r="Q91" i="33"/>
  <c r="Q90" i="33"/>
  <c r="Q89" i="33"/>
  <c r="Q88" i="33"/>
  <c r="Q87" i="33"/>
  <c r="Q86" i="33"/>
  <c r="Q85" i="33"/>
  <c r="Q84" i="33"/>
  <c r="Q83" i="33"/>
  <c r="Q82" i="33"/>
  <c r="Q81" i="33"/>
  <c r="Q80" i="33"/>
  <c r="Q79" i="33"/>
  <c r="Q78" i="33"/>
  <c r="Q77" i="33"/>
  <c r="Q76" i="33"/>
  <c r="Q75" i="33"/>
  <c r="Q74" i="33"/>
  <c r="Q73" i="33"/>
  <c r="Q72" i="33"/>
  <c r="Q71" i="33"/>
  <c r="Q70" i="33"/>
  <c r="Q69" i="33"/>
  <c r="Q68" i="33"/>
  <c r="Q67" i="33"/>
  <c r="Q66" i="33"/>
  <c r="Q65" i="33"/>
  <c r="Q64" i="33"/>
  <c r="Q63" i="33"/>
  <c r="Q62" i="33"/>
  <c r="Q61" i="33"/>
  <c r="Q60" i="33"/>
  <c r="Q59" i="33"/>
  <c r="Q58" i="33"/>
  <c r="Q57" i="33"/>
  <c r="Q56" i="33"/>
  <c r="Q55" i="33"/>
  <c r="Q54" i="33"/>
  <c r="Q53" i="33"/>
  <c r="Q52" i="33"/>
  <c r="Q51" i="33"/>
  <c r="Q50" i="33"/>
  <c r="Q49" i="33"/>
  <c r="Q48" i="33"/>
  <c r="Q47" i="33"/>
  <c r="Q46" i="33"/>
  <c r="Q45" i="33"/>
  <c r="Q44" i="33"/>
  <c r="Q43" i="33"/>
  <c r="Q42" i="33"/>
  <c r="Q41" i="33"/>
  <c r="Q40" i="33"/>
  <c r="Q39" i="33"/>
  <c r="Q38" i="33"/>
  <c r="Q37" i="33"/>
  <c r="Q36" i="33"/>
  <c r="Q35" i="33"/>
  <c r="Q34" i="33"/>
  <c r="Q33" i="33"/>
  <c r="Q32" i="33"/>
  <c r="Q31" i="33"/>
  <c r="Q30" i="33"/>
  <c r="Q29" i="33"/>
  <c r="Q28" i="33"/>
  <c r="Q27" i="33"/>
  <c r="Q26" i="33"/>
  <c r="Q25" i="33"/>
  <c r="Q24" i="33"/>
  <c r="Q23" i="33"/>
  <c r="Q22" i="33"/>
  <c r="Q21" i="33"/>
  <c r="Q20" i="33"/>
  <c r="Q19" i="33"/>
  <c r="Q18" i="33"/>
  <c r="Q17" i="33"/>
  <c r="Q16" i="33"/>
  <c r="Q15" i="33"/>
  <c r="Q14" i="33"/>
  <c r="Q13" i="33"/>
  <c r="Q12" i="33"/>
  <c r="Q11" i="33"/>
  <c r="Q10" i="33"/>
  <c r="Q9" i="33"/>
  <c r="Q8" i="33"/>
  <c r="Q7" i="33"/>
  <c r="Q6" i="33"/>
  <c r="Q5" i="33"/>
  <c r="Q4" i="33"/>
  <c r="Q3" i="33"/>
  <c r="O302" i="33"/>
  <c r="O301" i="33"/>
  <c r="O300" i="33"/>
  <c r="O299" i="33"/>
  <c r="O298" i="33"/>
  <c r="O297" i="33"/>
  <c r="O296" i="33"/>
  <c r="O295" i="33"/>
  <c r="O294" i="33"/>
  <c r="O293" i="33"/>
  <c r="O292" i="33"/>
  <c r="O291" i="33"/>
  <c r="O290" i="33"/>
  <c r="O289" i="33"/>
  <c r="O288" i="33"/>
  <c r="O287" i="33"/>
  <c r="O286" i="33"/>
  <c r="O285" i="33"/>
  <c r="O284" i="33"/>
  <c r="O283" i="33"/>
  <c r="O282" i="33"/>
  <c r="O281" i="33"/>
  <c r="O280" i="33"/>
  <c r="O279" i="33"/>
  <c r="O278" i="33"/>
  <c r="O277" i="33"/>
  <c r="O276" i="33"/>
  <c r="O275" i="33"/>
  <c r="O274" i="33"/>
  <c r="O273" i="33"/>
  <c r="O272" i="33"/>
  <c r="O271" i="33"/>
  <c r="O270" i="33"/>
  <c r="O269" i="33"/>
  <c r="O268" i="33"/>
  <c r="O267" i="33"/>
  <c r="O266" i="33"/>
  <c r="O265" i="33"/>
  <c r="O264" i="33"/>
  <c r="O263" i="33"/>
  <c r="O262" i="33"/>
  <c r="O261" i="33"/>
  <c r="O260" i="33"/>
  <c r="O259" i="33"/>
  <c r="O258" i="33"/>
  <c r="O257" i="33"/>
  <c r="O256" i="33"/>
  <c r="O255" i="33"/>
  <c r="O254" i="33"/>
  <c r="O253" i="33"/>
  <c r="O252" i="33"/>
  <c r="O251" i="33"/>
  <c r="O250" i="33"/>
  <c r="O249" i="33"/>
  <c r="O248" i="33"/>
  <c r="O247" i="33"/>
  <c r="O246" i="33"/>
  <c r="O245" i="33"/>
  <c r="O244" i="33"/>
  <c r="O243" i="33"/>
  <c r="O242" i="33"/>
  <c r="O241" i="33"/>
  <c r="O240" i="33"/>
  <c r="O239" i="33"/>
  <c r="O238" i="33"/>
  <c r="O237" i="33"/>
  <c r="O236" i="33"/>
  <c r="O235" i="33"/>
  <c r="O234" i="33"/>
  <c r="O233" i="33"/>
  <c r="O232" i="33"/>
  <c r="O231" i="33"/>
  <c r="O230" i="33"/>
  <c r="O229" i="33"/>
  <c r="O228" i="33"/>
  <c r="O227" i="33"/>
  <c r="O226" i="33"/>
  <c r="O225" i="33"/>
  <c r="O224" i="33"/>
  <c r="O223" i="33"/>
  <c r="O222" i="33"/>
  <c r="O221" i="33"/>
  <c r="O220" i="33"/>
  <c r="O219" i="33"/>
  <c r="O218" i="33"/>
  <c r="O217" i="33"/>
  <c r="O216" i="33"/>
  <c r="O215" i="33"/>
  <c r="O214" i="33"/>
  <c r="O213" i="33"/>
  <c r="O212" i="33"/>
  <c r="O211" i="33"/>
  <c r="O210" i="33"/>
  <c r="O209" i="33"/>
  <c r="O208" i="33"/>
  <c r="O207" i="33"/>
  <c r="O206" i="33"/>
  <c r="O205" i="33"/>
  <c r="O204" i="33"/>
  <c r="O203" i="33"/>
  <c r="O202" i="33"/>
  <c r="O201" i="33"/>
  <c r="O200" i="33"/>
  <c r="O199" i="33"/>
  <c r="O198" i="33"/>
  <c r="O197" i="33"/>
  <c r="O196" i="33"/>
  <c r="O195" i="33"/>
  <c r="O194" i="33"/>
  <c r="O193" i="33"/>
  <c r="O192" i="33"/>
  <c r="O191" i="33"/>
  <c r="O190" i="33"/>
  <c r="O189" i="33"/>
  <c r="O188" i="33"/>
  <c r="O187" i="33"/>
  <c r="O186" i="33"/>
  <c r="O185" i="33"/>
  <c r="O184" i="33"/>
  <c r="O183" i="33"/>
  <c r="O182" i="33"/>
  <c r="O181" i="33"/>
  <c r="O180" i="33"/>
  <c r="O179" i="33"/>
  <c r="O178" i="33"/>
  <c r="O177" i="33"/>
  <c r="O176" i="33"/>
  <c r="O175" i="33"/>
  <c r="O174" i="33"/>
  <c r="O173" i="33"/>
  <c r="O172" i="33"/>
  <c r="O171" i="33"/>
  <c r="O170" i="33"/>
  <c r="O169" i="33"/>
  <c r="O168" i="33"/>
  <c r="O167" i="33"/>
  <c r="O166" i="33"/>
  <c r="O165" i="33"/>
  <c r="O164" i="33"/>
  <c r="O163" i="33"/>
  <c r="O162" i="33"/>
  <c r="O161" i="33"/>
  <c r="O160" i="33"/>
  <c r="O159" i="33"/>
  <c r="O158" i="33"/>
  <c r="O157" i="33"/>
  <c r="O156" i="33"/>
  <c r="O155" i="33"/>
  <c r="O154" i="33"/>
  <c r="O153" i="33"/>
  <c r="O152" i="33"/>
  <c r="O151" i="33"/>
  <c r="O150" i="33"/>
  <c r="O149" i="33"/>
  <c r="O148" i="33"/>
  <c r="O147" i="33"/>
  <c r="O146" i="33"/>
  <c r="O145" i="33"/>
  <c r="O144" i="33"/>
  <c r="O143" i="33"/>
  <c r="O142" i="33"/>
  <c r="O141" i="33"/>
  <c r="O140" i="33"/>
  <c r="O139" i="33"/>
  <c r="O138" i="33"/>
  <c r="O137" i="33"/>
  <c r="O136" i="33"/>
  <c r="O135" i="33"/>
  <c r="O134" i="33"/>
  <c r="O133" i="33"/>
  <c r="O132" i="33"/>
  <c r="O131" i="33"/>
  <c r="O130" i="33"/>
  <c r="O129" i="33"/>
  <c r="O128" i="33"/>
  <c r="O127" i="33"/>
  <c r="O126" i="33"/>
  <c r="O125" i="33"/>
  <c r="O124" i="33"/>
  <c r="O123" i="33"/>
  <c r="O122" i="33"/>
  <c r="O121" i="33"/>
  <c r="O120" i="33"/>
  <c r="O119" i="33"/>
  <c r="O118" i="33"/>
  <c r="O117" i="33"/>
  <c r="O116" i="33"/>
  <c r="O115" i="33"/>
  <c r="O114" i="33"/>
  <c r="O113" i="33"/>
  <c r="O112" i="33"/>
  <c r="O111" i="33"/>
  <c r="O110" i="33"/>
  <c r="O109" i="33"/>
  <c r="O108" i="33"/>
  <c r="O107" i="33"/>
  <c r="O106" i="33"/>
  <c r="O105" i="33"/>
  <c r="O104" i="33"/>
  <c r="O103" i="33"/>
  <c r="O102" i="33"/>
  <c r="O101" i="33"/>
  <c r="O100" i="33"/>
  <c r="O99" i="33"/>
  <c r="O98" i="33"/>
  <c r="O97" i="33"/>
  <c r="O96" i="33"/>
  <c r="O95" i="33"/>
  <c r="O94" i="33"/>
  <c r="O93" i="33"/>
  <c r="O92" i="33"/>
  <c r="O91" i="33"/>
  <c r="O90" i="33"/>
  <c r="O89" i="33"/>
  <c r="O88" i="33"/>
  <c r="O87" i="33"/>
  <c r="O86" i="33"/>
  <c r="O85" i="33"/>
  <c r="O84" i="33"/>
  <c r="O83" i="33"/>
  <c r="O82" i="33"/>
  <c r="O81" i="33"/>
  <c r="O80" i="33"/>
  <c r="O79" i="33"/>
  <c r="O78" i="33"/>
  <c r="O77" i="33"/>
  <c r="O76" i="33"/>
  <c r="O75" i="33"/>
  <c r="O74" i="33"/>
  <c r="O73" i="33"/>
  <c r="O72" i="33"/>
  <c r="O71" i="33"/>
  <c r="O70" i="33"/>
  <c r="O69" i="33"/>
  <c r="O68" i="33"/>
  <c r="O67" i="33"/>
  <c r="O66" i="33"/>
  <c r="O65" i="33"/>
  <c r="O64" i="33"/>
  <c r="O63" i="33"/>
  <c r="O62" i="33"/>
  <c r="O61" i="33"/>
  <c r="O60" i="33"/>
  <c r="O59" i="33"/>
  <c r="O58" i="33"/>
  <c r="O57" i="33"/>
  <c r="O56" i="33"/>
  <c r="O55" i="33"/>
  <c r="O54" i="33"/>
  <c r="O53" i="33"/>
  <c r="O52" i="33"/>
  <c r="O51" i="33"/>
  <c r="O50" i="33"/>
  <c r="O49" i="33"/>
  <c r="O48" i="33"/>
  <c r="O47" i="33"/>
  <c r="O46" i="33"/>
  <c r="O45" i="33"/>
  <c r="O44" i="33"/>
  <c r="O43" i="33"/>
  <c r="O42" i="33"/>
  <c r="O41" i="33"/>
  <c r="O40" i="33"/>
  <c r="O39" i="33"/>
  <c r="O38" i="33"/>
  <c r="O37" i="33"/>
  <c r="O36" i="33"/>
  <c r="O35" i="33"/>
  <c r="O34" i="33"/>
  <c r="O33" i="33"/>
  <c r="O32" i="33"/>
  <c r="O31" i="33"/>
  <c r="O30" i="33"/>
  <c r="O29" i="33"/>
  <c r="O28" i="33"/>
  <c r="O27" i="33"/>
  <c r="O26" i="33"/>
  <c r="O25" i="33"/>
  <c r="O24" i="33"/>
  <c r="O23" i="33"/>
  <c r="O22" i="33"/>
  <c r="O21" i="33"/>
  <c r="O20" i="33"/>
  <c r="O19" i="33"/>
  <c r="O18" i="33"/>
  <c r="O17" i="33"/>
  <c r="O16" i="33"/>
  <c r="O15" i="33"/>
  <c r="O14" i="33"/>
  <c r="O13" i="33"/>
  <c r="O12" i="33"/>
  <c r="O11" i="33"/>
  <c r="O10" i="33"/>
  <c r="O9" i="33"/>
  <c r="O8" i="33"/>
  <c r="O7" i="33"/>
  <c r="O6" i="33"/>
  <c r="O5" i="33"/>
  <c r="O4" i="33"/>
  <c r="O3" i="33"/>
  <c r="M302" i="33"/>
  <c r="M301" i="33"/>
  <c r="M300" i="33"/>
  <c r="M299" i="33"/>
  <c r="M298" i="33"/>
  <c r="M297" i="33"/>
  <c r="M296" i="33"/>
  <c r="M295" i="33"/>
  <c r="M294" i="33"/>
  <c r="M293" i="33"/>
  <c r="M292" i="33"/>
  <c r="M291" i="33"/>
  <c r="M290" i="33"/>
  <c r="M289" i="33"/>
  <c r="M288" i="33"/>
  <c r="M287" i="33"/>
  <c r="M286" i="33"/>
  <c r="M285" i="33"/>
  <c r="M284" i="33"/>
  <c r="M283" i="33"/>
  <c r="M282" i="33"/>
  <c r="M281" i="33"/>
  <c r="M280" i="33"/>
  <c r="M279" i="33"/>
  <c r="M278" i="33"/>
  <c r="M277" i="33"/>
  <c r="M276" i="33"/>
  <c r="M275" i="33"/>
  <c r="M274" i="33"/>
  <c r="M273" i="33"/>
  <c r="M272" i="33"/>
  <c r="M271" i="33"/>
  <c r="M270" i="33"/>
  <c r="M269" i="33"/>
  <c r="M268" i="33"/>
  <c r="M267" i="33"/>
  <c r="M266" i="33"/>
  <c r="M265" i="33"/>
  <c r="M264" i="33"/>
  <c r="M263" i="33"/>
  <c r="M262" i="33"/>
  <c r="M261" i="33"/>
  <c r="M260" i="33"/>
  <c r="M259" i="33"/>
  <c r="M258" i="33"/>
  <c r="M257" i="33"/>
  <c r="M256" i="33"/>
  <c r="M255" i="33"/>
  <c r="M254" i="33"/>
  <c r="M253" i="33"/>
  <c r="M252" i="33"/>
  <c r="M251" i="33"/>
  <c r="M250" i="33"/>
  <c r="M249" i="33"/>
  <c r="M248" i="33"/>
  <c r="M247" i="33"/>
  <c r="M246" i="33"/>
  <c r="M245" i="33"/>
  <c r="M244" i="33"/>
  <c r="M243" i="33"/>
  <c r="M242" i="33"/>
  <c r="M241" i="33"/>
  <c r="M240" i="33"/>
  <c r="M239" i="33"/>
  <c r="M238" i="33"/>
  <c r="M237" i="33"/>
  <c r="M236" i="33"/>
  <c r="M235" i="33"/>
  <c r="M234" i="33"/>
  <c r="M233" i="33"/>
  <c r="M232" i="33"/>
  <c r="M231" i="33"/>
  <c r="M230" i="33"/>
  <c r="M229" i="33"/>
  <c r="M228" i="33"/>
  <c r="M227" i="33"/>
  <c r="M226" i="33"/>
  <c r="M225" i="33"/>
  <c r="M224" i="33"/>
  <c r="M223" i="33"/>
  <c r="M222" i="33"/>
  <c r="M221" i="33"/>
  <c r="M220" i="33"/>
  <c r="M219" i="33"/>
  <c r="M218" i="33"/>
  <c r="M217" i="33"/>
  <c r="M216" i="33"/>
  <c r="M215" i="33"/>
  <c r="M214" i="33"/>
  <c r="M213" i="33"/>
  <c r="M212" i="33"/>
  <c r="M211" i="33"/>
  <c r="M210" i="33"/>
  <c r="M209" i="33"/>
  <c r="M208" i="33"/>
  <c r="M207" i="33"/>
  <c r="M206" i="33"/>
  <c r="M205" i="33"/>
  <c r="M204" i="33"/>
  <c r="M203" i="33"/>
  <c r="M202" i="33"/>
  <c r="M201" i="33"/>
  <c r="M200" i="33"/>
  <c r="M199" i="33"/>
  <c r="M198" i="33"/>
  <c r="M197" i="33"/>
  <c r="M196" i="33"/>
  <c r="M195" i="33"/>
  <c r="M194" i="33"/>
  <c r="M193" i="33"/>
  <c r="M192" i="33"/>
  <c r="M191" i="33"/>
  <c r="M190" i="33"/>
  <c r="M189" i="33"/>
  <c r="M188" i="33"/>
  <c r="M187" i="33"/>
  <c r="M186" i="33"/>
  <c r="M185" i="33"/>
  <c r="M184" i="33"/>
  <c r="M183" i="33"/>
  <c r="M182" i="33"/>
  <c r="M181" i="33"/>
  <c r="M180" i="33"/>
  <c r="M179" i="33"/>
  <c r="M178" i="33"/>
  <c r="M177" i="33"/>
  <c r="M176" i="33"/>
  <c r="M175" i="33"/>
  <c r="M174" i="33"/>
  <c r="M173" i="33"/>
  <c r="M172" i="33"/>
  <c r="M171" i="33"/>
  <c r="M170" i="33"/>
  <c r="M169" i="33"/>
  <c r="M168" i="33"/>
  <c r="M167" i="33"/>
  <c r="M166" i="33"/>
  <c r="M165" i="33"/>
  <c r="M164" i="33"/>
  <c r="M163" i="33"/>
  <c r="M162" i="33"/>
  <c r="M161" i="33"/>
  <c r="M160" i="33"/>
  <c r="M159" i="33"/>
  <c r="M158" i="33"/>
  <c r="M157" i="33"/>
  <c r="M156" i="33"/>
  <c r="M155" i="33"/>
  <c r="M154" i="33"/>
  <c r="M153" i="33"/>
  <c r="M152" i="33"/>
  <c r="M151" i="33"/>
  <c r="M150" i="33"/>
  <c r="M149" i="33"/>
  <c r="M148" i="33"/>
  <c r="M147" i="33"/>
  <c r="M146" i="33"/>
  <c r="M145" i="33"/>
  <c r="M144" i="33"/>
  <c r="M143" i="33"/>
  <c r="M142" i="33"/>
  <c r="M141" i="33"/>
  <c r="M140" i="33"/>
  <c r="M139" i="33"/>
  <c r="M138" i="33"/>
  <c r="M137" i="33"/>
  <c r="M136" i="33"/>
  <c r="M135" i="33"/>
  <c r="M134" i="33"/>
  <c r="M133" i="33"/>
  <c r="M132" i="33"/>
  <c r="M131" i="33"/>
  <c r="M130" i="33"/>
  <c r="M129" i="33"/>
  <c r="M128" i="33"/>
  <c r="M127" i="33"/>
  <c r="M126" i="33"/>
  <c r="M125" i="33"/>
  <c r="M124" i="33"/>
  <c r="M123" i="33"/>
  <c r="M122" i="33"/>
  <c r="M121" i="33"/>
  <c r="M120" i="33"/>
  <c r="M119" i="33"/>
  <c r="M118" i="33"/>
  <c r="M117" i="33"/>
  <c r="M116" i="33"/>
  <c r="M115" i="33"/>
  <c r="M114" i="33"/>
  <c r="M113" i="33"/>
  <c r="M112" i="33"/>
  <c r="M111" i="33"/>
  <c r="M110" i="33"/>
  <c r="M109" i="33"/>
  <c r="M108" i="33"/>
  <c r="M107" i="33"/>
  <c r="M106" i="33"/>
  <c r="M105" i="33"/>
  <c r="M104" i="33"/>
  <c r="M103" i="33"/>
  <c r="M102" i="33"/>
  <c r="M101" i="33"/>
  <c r="M100" i="33"/>
  <c r="M99" i="33"/>
  <c r="M98" i="33"/>
  <c r="M97" i="33"/>
  <c r="M96" i="33"/>
  <c r="M95" i="33"/>
  <c r="M94" i="33"/>
  <c r="M93" i="33"/>
  <c r="M92" i="33"/>
  <c r="M91" i="33"/>
  <c r="M90" i="33"/>
  <c r="M89" i="33"/>
  <c r="M88" i="33"/>
  <c r="M87" i="33"/>
  <c r="M86" i="33"/>
  <c r="M85" i="33"/>
  <c r="M84" i="33"/>
  <c r="M83" i="33"/>
  <c r="M82" i="33"/>
  <c r="M81" i="33"/>
  <c r="M80" i="33"/>
  <c r="M79" i="33"/>
  <c r="M78" i="33"/>
  <c r="M77" i="33"/>
  <c r="M76" i="33"/>
  <c r="M75" i="33"/>
  <c r="M74" i="33"/>
  <c r="M73" i="33"/>
  <c r="M72" i="33"/>
  <c r="M71" i="33"/>
  <c r="M70" i="33"/>
  <c r="M69" i="33"/>
  <c r="M68" i="33"/>
  <c r="M67" i="33"/>
  <c r="M66" i="33"/>
  <c r="M65" i="33"/>
  <c r="M64" i="33"/>
  <c r="M63" i="33"/>
  <c r="M62" i="33"/>
  <c r="M61" i="33"/>
  <c r="M60" i="33"/>
  <c r="M59" i="33"/>
  <c r="M58" i="33"/>
  <c r="M57" i="33"/>
  <c r="M56" i="33"/>
  <c r="M55" i="33"/>
  <c r="M54" i="33"/>
  <c r="M53" i="33"/>
  <c r="M52" i="33"/>
  <c r="M51" i="33"/>
  <c r="M50" i="33"/>
  <c r="M49" i="33"/>
  <c r="M48" i="33"/>
  <c r="M47" i="33"/>
  <c r="M46" i="33"/>
  <c r="M45" i="33"/>
  <c r="M44" i="33"/>
  <c r="M43" i="33"/>
  <c r="M42" i="33"/>
  <c r="M41" i="33"/>
  <c r="M40" i="33"/>
  <c r="M39" i="33"/>
  <c r="M38" i="33"/>
  <c r="M37" i="33"/>
  <c r="M36" i="33"/>
  <c r="M35" i="33"/>
  <c r="M34" i="33"/>
  <c r="M33" i="33"/>
  <c r="M32" i="33"/>
  <c r="M31" i="33"/>
  <c r="M30" i="33"/>
  <c r="M29" i="33"/>
  <c r="M28" i="33"/>
  <c r="M27" i="33"/>
  <c r="M26" i="33"/>
  <c r="M25" i="33"/>
  <c r="M24" i="33"/>
  <c r="M23" i="33"/>
  <c r="M22" i="33"/>
  <c r="M21" i="33"/>
  <c r="M20" i="33"/>
  <c r="M19" i="33"/>
  <c r="M18" i="33"/>
  <c r="M17" i="33"/>
  <c r="M16" i="33"/>
  <c r="M15" i="33"/>
  <c r="M14" i="33"/>
  <c r="M13" i="33"/>
  <c r="M12" i="33"/>
  <c r="M11" i="33"/>
  <c r="M10" i="33"/>
  <c r="M9" i="33"/>
  <c r="M8" i="33"/>
  <c r="M7" i="33"/>
  <c r="M6" i="33"/>
  <c r="M5" i="33"/>
  <c r="M4" i="33"/>
  <c r="M3" i="33"/>
  <c r="K302" i="33"/>
  <c r="K301" i="33"/>
  <c r="K300" i="33"/>
  <c r="K299" i="33"/>
  <c r="K298" i="33"/>
  <c r="K297" i="33"/>
  <c r="K296" i="33"/>
  <c r="K295" i="33"/>
  <c r="K294" i="33"/>
  <c r="K293" i="33"/>
  <c r="K292" i="33"/>
  <c r="K291" i="33"/>
  <c r="K290" i="33"/>
  <c r="K289" i="33"/>
  <c r="K288" i="33"/>
  <c r="K287" i="33"/>
  <c r="K286" i="33"/>
  <c r="K285" i="33"/>
  <c r="K284" i="33"/>
  <c r="K283" i="33"/>
  <c r="K282" i="33"/>
  <c r="K281" i="33"/>
  <c r="K280" i="33"/>
  <c r="K279" i="33"/>
  <c r="K278" i="33"/>
  <c r="K277" i="33"/>
  <c r="K276" i="33"/>
  <c r="K275" i="33"/>
  <c r="K274" i="33"/>
  <c r="K273" i="33"/>
  <c r="K272" i="33"/>
  <c r="K271" i="33"/>
  <c r="K270" i="33"/>
  <c r="K269" i="33"/>
  <c r="K268" i="33"/>
  <c r="K267" i="33"/>
  <c r="K266" i="33"/>
  <c r="K265" i="33"/>
  <c r="K264" i="33"/>
  <c r="K263" i="33"/>
  <c r="K262" i="33"/>
  <c r="K261" i="33"/>
  <c r="K260" i="33"/>
  <c r="K259" i="33"/>
  <c r="K258" i="33"/>
  <c r="K257" i="33"/>
  <c r="K256" i="33"/>
  <c r="K255" i="33"/>
  <c r="K254" i="33"/>
  <c r="K253" i="33"/>
  <c r="K252" i="33"/>
  <c r="K251" i="33"/>
  <c r="K250" i="33"/>
  <c r="K249" i="33"/>
  <c r="K248" i="33"/>
  <c r="K247" i="33"/>
  <c r="K246" i="33"/>
  <c r="K245" i="33"/>
  <c r="K244" i="33"/>
  <c r="K243" i="33"/>
  <c r="K242" i="33"/>
  <c r="K241" i="33"/>
  <c r="K240" i="33"/>
  <c r="K239" i="33"/>
  <c r="K238" i="33"/>
  <c r="K237" i="33"/>
  <c r="K236" i="33"/>
  <c r="K235" i="33"/>
  <c r="K234" i="33"/>
  <c r="K233" i="33"/>
  <c r="K232" i="33"/>
  <c r="K231" i="33"/>
  <c r="K230" i="33"/>
  <c r="K229" i="33"/>
  <c r="K228" i="33"/>
  <c r="K227" i="33"/>
  <c r="K226" i="33"/>
  <c r="K225" i="33"/>
  <c r="K224" i="33"/>
  <c r="K223" i="33"/>
  <c r="K222" i="33"/>
  <c r="K221" i="33"/>
  <c r="K220" i="33"/>
  <c r="K219" i="33"/>
  <c r="K218" i="33"/>
  <c r="K217" i="33"/>
  <c r="K216" i="33"/>
  <c r="K215" i="33"/>
  <c r="K214" i="33"/>
  <c r="K213" i="33"/>
  <c r="K212" i="33"/>
  <c r="K211" i="33"/>
  <c r="K210" i="33"/>
  <c r="K209" i="33"/>
  <c r="K208" i="33"/>
  <c r="K207" i="33"/>
  <c r="K206" i="33"/>
  <c r="K205" i="33"/>
  <c r="K204" i="33"/>
  <c r="K203" i="33"/>
  <c r="K202" i="33"/>
  <c r="K201" i="33"/>
  <c r="K200" i="33"/>
  <c r="K199" i="33"/>
  <c r="K198" i="33"/>
  <c r="K197" i="33"/>
  <c r="K196" i="33"/>
  <c r="K195" i="33"/>
  <c r="K194" i="33"/>
  <c r="K193" i="33"/>
  <c r="K192" i="33"/>
  <c r="K191" i="33"/>
  <c r="K190" i="33"/>
  <c r="K189" i="33"/>
  <c r="K188" i="33"/>
  <c r="K187" i="33"/>
  <c r="K186" i="33"/>
  <c r="K185" i="33"/>
  <c r="K184" i="33"/>
  <c r="K183" i="33"/>
  <c r="K182" i="33"/>
  <c r="K181" i="33"/>
  <c r="K180" i="33"/>
  <c r="K179" i="33"/>
  <c r="K178" i="33"/>
  <c r="K177" i="33"/>
  <c r="K176" i="33"/>
  <c r="K175" i="33"/>
  <c r="K174" i="33"/>
  <c r="K173" i="33"/>
  <c r="K172" i="33"/>
  <c r="K171" i="33"/>
  <c r="K170" i="33"/>
  <c r="K169" i="33"/>
  <c r="K168" i="33"/>
  <c r="K167" i="33"/>
  <c r="K166" i="33"/>
  <c r="K165" i="33"/>
  <c r="K164" i="33"/>
  <c r="K163" i="33"/>
  <c r="K162" i="33"/>
  <c r="K161" i="33"/>
  <c r="K160" i="33"/>
  <c r="K159" i="33"/>
  <c r="K158" i="33"/>
  <c r="K157" i="33"/>
  <c r="K156" i="33"/>
  <c r="K155" i="33"/>
  <c r="K154" i="33"/>
  <c r="K153" i="33"/>
  <c r="K152" i="33"/>
  <c r="K151" i="33"/>
  <c r="K150" i="33"/>
  <c r="K149" i="33"/>
  <c r="K148" i="33"/>
  <c r="K147" i="33"/>
  <c r="K146" i="33"/>
  <c r="K145" i="33"/>
  <c r="K144" i="33"/>
  <c r="K143" i="33"/>
  <c r="K142" i="33"/>
  <c r="K141" i="33"/>
  <c r="K140" i="33"/>
  <c r="K139" i="33"/>
  <c r="K138" i="33"/>
  <c r="K137" i="33"/>
  <c r="K136" i="33"/>
  <c r="K135" i="33"/>
  <c r="K134" i="33"/>
  <c r="K133" i="33"/>
  <c r="K132" i="33"/>
  <c r="K131" i="33"/>
  <c r="K130" i="33"/>
  <c r="K129" i="33"/>
  <c r="K128" i="33"/>
  <c r="K127" i="33"/>
  <c r="K126" i="33"/>
  <c r="K125" i="33"/>
  <c r="K124" i="33"/>
  <c r="K123" i="33"/>
  <c r="K122" i="33"/>
  <c r="K121" i="33"/>
  <c r="K120" i="33"/>
  <c r="K119" i="33"/>
  <c r="K118" i="33"/>
  <c r="K117" i="33"/>
  <c r="K116" i="33"/>
  <c r="K115" i="33"/>
  <c r="K114" i="33"/>
  <c r="K113" i="33"/>
  <c r="K112" i="33"/>
  <c r="K111" i="33"/>
  <c r="K110" i="33"/>
  <c r="K109" i="33"/>
  <c r="K108" i="33"/>
  <c r="K107" i="33"/>
  <c r="K106" i="33"/>
  <c r="K105" i="33"/>
  <c r="K104" i="33"/>
  <c r="K103" i="33"/>
  <c r="K102" i="33"/>
  <c r="K101" i="33"/>
  <c r="K100" i="33"/>
  <c r="K99" i="33"/>
  <c r="K98" i="33"/>
  <c r="K97" i="33"/>
  <c r="K96" i="33"/>
  <c r="K95" i="33"/>
  <c r="K94" i="33"/>
  <c r="K93" i="33"/>
  <c r="K92" i="33"/>
  <c r="K91" i="33"/>
  <c r="K90" i="33"/>
  <c r="K89" i="33"/>
  <c r="K88" i="33"/>
  <c r="K87" i="33"/>
  <c r="K86" i="33"/>
  <c r="K85" i="33"/>
  <c r="K84" i="33"/>
  <c r="K83" i="33"/>
  <c r="K82" i="33"/>
  <c r="K81" i="33"/>
  <c r="K80" i="33"/>
  <c r="K79" i="33"/>
  <c r="K78" i="33"/>
  <c r="K77" i="33"/>
  <c r="K76" i="33"/>
  <c r="K75" i="33"/>
  <c r="K74" i="33"/>
  <c r="K73" i="33"/>
  <c r="K72" i="33"/>
  <c r="K71" i="33"/>
  <c r="K70" i="33"/>
  <c r="K69" i="33"/>
  <c r="K68" i="33"/>
  <c r="K67" i="33"/>
  <c r="K66" i="33"/>
  <c r="K65" i="33"/>
  <c r="K64" i="33"/>
  <c r="K63" i="33"/>
  <c r="K62" i="33"/>
  <c r="K61" i="33"/>
  <c r="K60" i="33"/>
  <c r="K59" i="33"/>
  <c r="K58" i="33"/>
  <c r="K57" i="33"/>
  <c r="K56" i="33"/>
  <c r="K55" i="33"/>
  <c r="K54" i="33"/>
  <c r="K53" i="33"/>
  <c r="K52" i="33"/>
  <c r="K51" i="33"/>
  <c r="K50" i="33"/>
  <c r="K49" i="33"/>
  <c r="K48" i="33"/>
  <c r="K47" i="33"/>
  <c r="K46" i="33"/>
  <c r="K45" i="33"/>
  <c r="K44" i="33"/>
  <c r="K43" i="33"/>
  <c r="K42" i="33"/>
  <c r="K41" i="33"/>
  <c r="K40" i="33"/>
  <c r="K39" i="33"/>
  <c r="K38" i="33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K19" i="33"/>
  <c r="K18" i="33"/>
  <c r="K17" i="33"/>
  <c r="K16" i="33"/>
  <c r="K15" i="33"/>
  <c r="K14" i="33"/>
  <c r="K13" i="33"/>
  <c r="K12" i="33"/>
  <c r="K11" i="33"/>
  <c r="K10" i="33"/>
  <c r="K9" i="33"/>
  <c r="K8" i="33"/>
  <c r="K7" i="33"/>
  <c r="K6" i="33"/>
  <c r="K5" i="33"/>
  <c r="K4" i="33"/>
  <c r="K3" i="33"/>
  <c r="I302" i="33"/>
  <c r="I301" i="33"/>
  <c r="I300" i="33"/>
  <c r="I299" i="33"/>
  <c r="I298" i="33"/>
  <c r="I297" i="33"/>
  <c r="I296" i="33"/>
  <c r="I295" i="33"/>
  <c r="I294" i="33"/>
  <c r="I293" i="33"/>
  <c r="I292" i="33"/>
  <c r="I291" i="33"/>
  <c r="I290" i="33"/>
  <c r="I289" i="33"/>
  <c r="I288" i="33"/>
  <c r="I287" i="33"/>
  <c r="I286" i="33"/>
  <c r="I285" i="33"/>
  <c r="I284" i="33"/>
  <c r="I283" i="33"/>
  <c r="I282" i="33"/>
  <c r="I281" i="33"/>
  <c r="I280" i="33"/>
  <c r="I279" i="33"/>
  <c r="I278" i="33"/>
  <c r="I277" i="33"/>
  <c r="I276" i="33"/>
  <c r="I275" i="33"/>
  <c r="I274" i="33"/>
  <c r="I273" i="33"/>
  <c r="I272" i="33"/>
  <c r="I271" i="33"/>
  <c r="I270" i="33"/>
  <c r="I269" i="33"/>
  <c r="I268" i="33"/>
  <c r="I267" i="33"/>
  <c r="I266" i="33"/>
  <c r="I265" i="33"/>
  <c r="I264" i="33"/>
  <c r="I263" i="33"/>
  <c r="I262" i="33"/>
  <c r="I261" i="33"/>
  <c r="I260" i="33"/>
  <c r="I259" i="33"/>
  <c r="I258" i="33"/>
  <c r="I257" i="33"/>
  <c r="I256" i="33"/>
  <c r="I255" i="33"/>
  <c r="I254" i="33"/>
  <c r="I253" i="33"/>
  <c r="I252" i="33"/>
  <c r="I251" i="33"/>
  <c r="I250" i="33"/>
  <c r="I249" i="33"/>
  <c r="I248" i="33"/>
  <c r="I247" i="33"/>
  <c r="I246" i="33"/>
  <c r="I245" i="33"/>
  <c r="I244" i="33"/>
  <c r="I243" i="33"/>
  <c r="I242" i="33"/>
  <c r="I241" i="33"/>
  <c r="I240" i="33"/>
  <c r="I239" i="33"/>
  <c r="I238" i="33"/>
  <c r="I237" i="33"/>
  <c r="I236" i="33"/>
  <c r="I235" i="33"/>
  <c r="I234" i="33"/>
  <c r="I233" i="33"/>
  <c r="I232" i="33"/>
  <c r="I231" i="33"/>
  <c r="I230" i="33"/>
  <c r="I229" i="33"/>
  <c r="I228" i="33"/>
  <c r="I227" i="33"/>
  <c r="I226" i="33"/>
  <c r="I225" i="33"/>
  <c r="I224" i="33"/>
  <c r="I223" i="33"/>
  <c r="I222" i="33"/>
  <c r="I221" i="33"/>
  <c r="I220" i="33"/>
  <c r="I219" i="33"/>
  <c r="I218" i="33"/>
  <c r="I217" i="33"/>
  <c r="I216" i="33"/>
  <c r="I215" i="33"/>
  <c r="I214" i="33"/>
  <c r="I213" i="33"/>
  <c r="I212" i="33"/>
  <c r="I211" i="33"/>
  <c r="I210" i="33"/>
  <c r="I209" i="33"/>
  <c r="I208" i="33"/>
  <c r="I207" i="33"/>
  <c r="I206" i="33"/>
  <c r="I205" i="33"/>
  <c r="I204" i="33"/>
  <c r="I203" i="33"/>
  <c r="I202" i="33"/>
  <c r="I201" i="33"/>
  <c r="I200" i="33"/>
  <c r="I199" i="33"/>
  <c r="I198" i="33"/>
  <c r="I197" i="33"/>
  <c r="I196" i="33"/>
  <c r="I195" i="33"/>
  <c r="I194" i="33"/>
  <c r="I193" i="33"/>
  <c r="I192" i="33"/>
  <c r="I191" i="33"/>
  <c r="I190" i="33"/>
  <c r="I189" i="33"/>
  <c r="I188" i="33"/>
  <c r="I187" i="33"/>
  <c r="I186" i="33"/>
  <c r="I185" i="33"/>
  <c r="I184" i="33"/>
  <c r="I183" i="33"/>
  <c r="I182" i="33"/>
  <c r="I181" i="33"/>
  <c r="I180" i="33"/>
  <c r="I179" i="33"/>
  <c r="I178" i="33"/>
  <c r="I177" i="33"/>
  <c r="I176" i="33"/>
  <c r="I175" i="33"/>
  <c r="I174" i="33"/>
  <c r="I173" i="33"/>
  <c r="I172" i="33"/>
  <c r="I171" i="33"/>
  <c r="I170" i="33"/>
  <c r="I169" i="33"/>
  <c r="I168" i="33"/>
  <c r="I167" i="33"/>
  <c r="I166" i="33"/>
  <c r="I165" i="33"/>
  <c r="I164" i="33"/>
  <c r="I163" i="33"/>
  <c r="I162" i="33"/>
  <c r="I161" i="33"/>
  <c r="I160" i="33"/>
  <c r="I159" i="33"/>
  <c r="I158" i="33"/>
  <c r="I157" i="33"/>
  <c r="I156" i="33"/>
  <c r="I155" i="33"/>
  <c r="I154" i="33"/>
  <c r="I153" i="33"/>
  <c r="I152" i="33"/>
  <c r="I151" i="33"/>
  <c r="I150" i="33"/>
  <c r="I149" i="33"/>
  <c r="I148" i="33"/>
  <c r="I147" i="33"/>
  <c r="I146" i="33"/>
  <c r="I145" i="33"/>
  <c r="I144" i="33"/>
  <c r="I143" i="33"/>
  <c r="I142" i="33"/>
  <c r="I141" i="33"/>
  <c r="I140" i="33"/>
  <c r="I139" i="33"/>
  <c r="I138" i="33"/>
  <c r="I137" i="33"/>
  <c r="I136" i="33"/>
  <c r="I135" i="33"/>
  <c r="I134" i="33"/>
  <c r="I133" i="33"/>
  <c r="I132" i="33"/>
  <c r="I131" i="33"/>
  <c r="I130" i="33"/>
  <c r="I129" i="33"/>
  <c r="I128" i="33"/>
  <c r="I127" i="33"/>
  <c r="I126" i="33"/>
  <c r="I125" i="33"/>
  <c r="I124" i="33"/>
  <c r="I123" i="33"/>
  <c r="I122" i="33"/>
  <c r="I121" i="33"/>
  <c r="I120" i="33"/>
  <c r="I119" i="33"/>
  <c r="I118" i="33"/>
  <c r="I117" i="33"/>
  <c r="I116" i="33"/>
  <c r="I115" i="33"/>
  <c r="I114" i="33"/>
  <c r="I113" i="33"/>
  <c r="I112" i="33"/>
  <c r="I111" i="33"/>
  <c r="I110" i="33"/>
  <c r="I109" i="33"/>
  <c r="I108" i="33"/>
  <c r="I107" i="33"/>
  <c r="I106" i="33"/>
  <c r="I105" i="33"/>
  <c r="I104" i="33"/>
  <c r="I103" i="33"/>
  <c r="I102" i="33"/>
  <c r="I101" i="33"/>
  <c r="I100" i="33"/>
  <c r="I99" i="33"/>
  <c r="I98" i="33"/>
  <c r="I97" i="33"/>
  <c r="I96" i="33"/>
  <c r="I95" i="33"/>
  <c r="I94" i="33"/>
  <c r="I93" i="33"/>
  <c r="I92" i="33"/>
  <c r="I91" i="33"/>
  <c r="I90" i="33"/>
  <c r="I89" i="33"/>
  <c r="I88" i="33"/>
  <c r="I87" i="33"/>
  <c r="I86" i="33"/>
  <c r="I85" i="33"/>
  <c r="I84" i="33"/>
  <c r="I83" i="33"/>
  <c r="I82" i="33"/>
  <c r="I81" i="33"/>
  <c r="I80" i="33"/>
  <c r="I79" i="33"/>
  <c r="I78" i="33"/>
  <c r="I77" i="33"/>
  <c r="I76" i="33"/>
  <c r="I75" i="33"/>
  <c r="I74" i="33"/>
  <c r="I73" i="33"/>
  <c r="I72" i="33"/>
  <c r="I71" i="33"/>
  <c r="I70" i="33"/>
  <c r="I69" i="33"/>
  <c r="I68" i="33"/>
  <c r="I67" i="33"/>
  <c r="I66" i="33"/>
  <c r="I65" i="33"/>
  <c r="I64" i="33"/>
  <c r="I63" i="33"/>
  <c r="I62" i="33"/>
  <c r="I61" i="33"/>
  <c r="I60" i="33"/>
  <c r="I59" i="33"/>
  <c r="I58" i="33"/>
  <c r="I57" i="33"/>
  <c r="I56" i="33"/>
  <c r="I55" i="33"/>
  <c r="I54" i="33"/>
  <c r="I53" i="33"/>
  <c r="I52" i="33"/>
  <c r="I51" i="33"/>
  <c r="I50" i="33"/>
  <c r="I49" i="33"/>
  <c r="I48" i="33"/>
  <c r="I47" i="33"/>
  <c r="I46" i="33"/>
  <c r="I45" i="33"/>
  <c r="I44" i="33"/>
  <c r="I43" i="33"/>
  <c r="I42" i="33"/>
  <c r="I41" i="33"/>
  <c r="I40" i="33"/>
  <c r="I39" i="33"/>
  <c r="I38" i="33"/>
  <c r="I37" i="33"/>
  <c r="I36" i="33"/>
  <c r="I35" i="33"/>
  <c r="I34" i="33"/>
  <c r="I33" i="33"/>
  <c r="I32" i="33"/>
  <c r="I31" i="33"/>
  <c r="I30" i="33"/>
  <c r="I29" i="33"/>
  <c r="I28" i="33"/>
  <c r="I27" i="33"/>
  <c r="I26" i="33"/>
  <c r="I25" i="33"/>
  <c r="I24" i="33"/>
  <c r="I23" i="33"/>
  <c r="I22" i="33"/>
  <c r="I21" i="33"/>
  <c r="I20" i="33"/>
  <c r="I19" i="33"/>
  <c r="I18" i="33"/>
  <c r="I17" i="33"/>
  <c r="I16" i="33"/>
  <c r="I15" i="33"/>
  <c r="I14" i="33"/>
  <c r="I13" i="33"/>
  <c r="I12" i="33"/>
  <c r="I11" i="33"/>
  <c r="I10" i="33"/>
  <c r="I9" i="33"/>
  <c r="I8" i="33"/>
  <c r="I7" i="33"/>
  <c r="I6" i="33"/>
  <c r="I5" i="33"/>
  <c r="I4" i="33"/>
  <c r="I3" i="33"/>
  <c r="G302" i="33"/>
  <c r="G301" i="33"/>
  <c r="G300" i="33"/>
  <c r="G299" i="33"/>
  <c r="G298" i="33"/>
  <c r="G297" i="33"/>
  <c r="G296" i="33"/>
  <c r="G295" i="33"/>
  <c r="G294" i="33"/>
  <c r="G293" i="33"/>
  <c r="G292" i="33"/>
  <c r="G291" i="33"/>
  <c r="G290" i="33"/>
  <c r="G289" i="33"/>
  <c r="G288" i="33"/>
  <c r="G287" i="33"/>
  <c r="G286" i="33"/>
  <c r="G285" i="33"/>
  <c r="G284" i="33"/>
  <c r="G283" i="33"/>
  <c r="G282" i="33"/>
  <c r="G281" i="33"/>
  <c r="G280" i="33"/>
  <c r="G279" i="33"/>
  <c r="G278" i="33"/>
  <c r="G277" i="33"/>
  <c r="G276" i="33"/>
  <c r="G275" i="33"/>
  <c r="G274" i="33"/>
  <c r="G273" i="33"/>
  <c r="G272" i="33"/>
  <c r="G271" i="33"/>
  <c r="G270" i="33"/>
  <c r="G269" i="33"/>
  <c r="G268" i="33"/>
  <c r="G267" i="33"/>
  <c r="G266" i="33"/>
  <c r="G265" i="33"/>
  <c r="G264" i="33"/>
  <c r="G263" i="33"/>
  <c r="G262" i="33"/>
  <c r="G261" i="33"/>
  <c r="G260" i="33"/>
  <c r="G259" i="33"/>
  <c r="G258" i="33"/>
  <c r="G257" i="33"/>
  <c r="G256" i="33"/>
  <c r="G255" i="33"/>
  <c r="G254" i="33"/>
  <c r="G253" i="33"/>
  <c r="G252" i="33"/>
  <c r="G251" i="33"/>
  <c r="G250" i="33"/>
  <c r="G249" i="33"/>
  <c r="G248" i="33"/>
  <c r="G247" i="33"/>
  <c r="G246" i="33"/>
  <c r="G245" i="33"/>
  <c r="G244" i="33"/>
  <c r="G243" i="33"/>
  <c r="G242" i="33"/>
  <c r="G241" i="33"/>
  <c r="G240" i="33"/>
  <c r="G239" i="33"/>
  <c r="G238" i="33"/>
  <c r="G237" i="33"/>
  <c r="G236" i="33"/>
  <c r="G235" i="33"/>
  <c r="G234" i="33"/>
  <c r="G233" i="33"/>
  <c r="G232" i="33"/>
  <c r="G231" i="33"/>
  <c r="G230" i="33"/>
  <c r="G229" i="33"/>
  <c r="G228" i="33"/>
  <c r="G227" i="33"/>
  <c r="G226" i="33"/>
  <c r="G225" i="33"/>
  <c r="G224" i="33"/>
  <c r="G223" i="33"/>
  <c r="G222" i="33"/>
  <c r="G221" i="33"/>
  <c r="G220" i="33"/>
  <c r="G219" i="33"/>
  <c r="G218" i="33"/>
  <c r="G217" i="33"/>
  <c r="G216" i="33"/>
  <c r="G215" i="33"/>
  <c r="G214" i="33"/>
  <c r="G213" i="33"/>
  <c r="G212" i="33"/>
  <c r="G211" i="33"/>
  <c r="G210" i="33"/>
  <c r="G209" i="33"/>
  <c r="G208" i="33"/>
  <c r="G207" i="33"/>
  <c r="G206" i="33"/>
  <c r="G205" i="33"/>
  <c r="G204" i="33"/>
  <c r="G203" i="33"/>
  <c r="G202" i="33"/>
  <c r="G201" i="33"/>
  <c r="G200" i="33"/>
  <c r="G199" i="33"/>
  <c r="G198" i="33"/>
  <c r="G197" i="33"/>
  <c r="G196" i="33"/>
  <c r="G195" i="33"/>
  <c r="G194" i="33"/>
  <c r="G193" i="33"/>
  <c r="G192" i="33"/>
  <c r="G191" i="33"/>
  <c r="G190" i="33"/>
  <c r="G189" i="33"/>
  <c r="G188" i="33"/>
  <c r="G187" i="33"/>
  <c r="G186" i="33"/>
  <c r="G185" i="33"/>
  <c r="G184" i="33"/>
  <c r="G183" i="33"/>
  <c r="G182" i="33"/>
  <c r="G181" i="33"/>
  <c r="G180" i="33"/>
  <c r="G179" i="33"/>
  <c r="G178" i="33"/>
  <c r="G177" i="33"/>
  <c r="G176" i="33"/>
  <c r="G175" i="33"/>
  <c r="G174" i="33"/>
  <c r="G173" i="33"/>
  <c r="G172" i="33"/>
  <c r="G171" i="33"/>
  <c r="G170" i="33"/>
  <c r="G169" i="33"/>
  <c r="G168" i="33"/>
  <c r="G167" i="33"/>
  <c r="G166" i="33"/>
  <c r="G165" i="33"/>
  <c r="G164" i="33"/>
  <c r="G163" i="33"/>
  <c r="G162" i="33"/>
  <c r="G161" i="33"/>
  <c r="G160" i="33"/>
  <c r="G159" i="33"/>
  <c r="G158" i="33"/>
  <c r="G157" i="33"/>
  <c r="G156" i="33"/>
  <c r="G155" i="33"/>
  <c r="G154" i="33"/>
  <c r="G153" i="33"/>
  <c r="G152" i="33"/>
  <c r="G151" i="33"/>
  <c r="G150" i="33"/>
  <c r="G149" i="33"/>
  <c r="G148" i="33"/>
  <c r="G147" i="33"/>
  <c r="G146" i="33"/>
  <c r="G145" i="33"/>
  <c r="G144" i="33"/>
  <c r="G143" i="33"/>
  <c r="G142" i="33"/>
  <c r="G141" i="33"/>
  <c r="G140" i="33"/>
  <c r="G139" i="33"/>
  <c r="G138" i="33"/>
  <c r="G137" i="33"/>
  <c r="G136" i="33"/>
  <c r="G135" i="33"/>
  <c r="G134" i="33"/>
  <c r="G133" i="33"/>
  <c r="G132" i="33"/>
  <c r="G131" i="33"/>
  <c r="G130" i="33"/>
  <c r="G129" i="33"/>
  <c r="G128" i="33"/>
  <c r="G127" i="33"/>
  <c r="G126" i="33"/>
  <c r="G125" i="33"/>
  <c r="G124" i="33"/>
  <c r="G123" i="33"/>
  <c r="G122" i="33"/>
  <c r="G121" i="33"/>
  <c r="G120" i="33"/>
  <c r="G119" i="33"/>
  <c r="G118" i="33"/>
  <c r="G117" i="33"/>
  <c r="G116" i="33"/>
  <c r="G115" i="33"/>
  <c r="G114" i="33"/>
  <c r="G113" i="33"/>
  <c r="G112" i="33"/>
  <c r="G111" i="33"/>
  <c r="G110" i="33"/>
  <c r="G109" i="33"/>
  <c r="G108" i="33"/>
  <c r="G107" i="33"/>
  <c r="G106" i="33"/>
  <c r="G105" i="33"/>
  <c r="G104" i="33"/>
  <c r="G103" i="33"/>
  <c r="G102" i="33"/>
  <c r="G101" i="33"/>
  <c r="G100" i="33"/>
  <c r="G99" i="33"/>
  <c r="G98" i="33"/>
  <c r="G97" i="33"/>
  <c r="G96" i="33"/>
  <c r="G95" i="33"/>
  <c r="G94" i="33"/>
  <c r="G93" i="33"/>
  <c r="G92" i="33"/>
  <c r="G91" i="33"/>
  <c r="G90" i="33"/>
  <c r="G89" i="33"/>
  <c r="G88" i="33"/>
  <c r="G87" i="33"/>
  <c r="G86" i="33"/>
  <c r="G85" i="33"/>
  <c r="G84" i="33"/>
  <c r="G83" i="33"/>
  <c r="G82" i="33"/>
  <c r="G81" i="33"/>
  <c r="G80" i="33"/>
  <c r="G79" i="33"/>
  <c r="G78" i="33"/>
  <c r="G77" i="33"/>
  <c r="G76" i="33"/>
  <c r="G75" i="33"/>
  <c r="G74" i="33"/>
  <c r="G73" i="33"/>
  <c r="G72" i="33"/>
  <c r="G71" i="33"/>
  <c r="G70" i="33"/>
  <c r="G69" i="33"/>
  <c r="G68" i="33"/>
  <c r="G67" i="33"/>
  <c r="G66" i="33"/>
  <c r="G65" i="33"/>
  <c r="G64" i="33"/>
  <c r="G63" i="33"/>
  <c r="G62" i="33"/>
  <c r="G61" i="33"/>
  <c r="G60" i="33"/>
  <c r="G59" i="33"/>
  <c r="G58" i="33"/>
  <c r="G57" i="33"/>
  <c r="G56" i="33"/>
  <c r="G55" i="33"/>
  <c r="G54" i="33"/>
  <c r="G53" i="33"/>
  <c r="G52" i="33"/>
  <c r="G51" i="33"/>
  <c r="G50" i="33"/>
  <c r="G49" i="33"/>
  <c r="G48" i="33"/>
  <c r="G47" i="33"/>
  <c r="G46" i="33"/>
  <c r="G45" i="33"/>
  <c r="G44" i="33"/>
  <c r="G43" i="33"/>
  <c r="G42" i="33"/>
  <c r="G41" i="33"/>
  <c r="G40" i="33"/>
  <c r="G39" i="33"/>
  <c r="G38" i="33"/>
  <c r="G37" i="33"/>
  <c r="G36" i="33"/>
  <c r="G35" i="33"/>
  <c r="G34" i="33"/>
  <c r="G33" i="33"/>
  <c r="G32" i="33"/>
  <c r="G31" i="33"/>
  <c r="G30" i="33"/>
  <c r="G29" i="33"/>
  <c r="G28" i="33"/>
  <c r="G27" i="33"/>
  <c r="G26" i="33"/>
  <c r="G25" i="33"/>
  <c r="G24" i="33"/>
  <c r="G23" i="33"/>
  <c r="G22" i="33"/>
  <c r="G21" i="33"/>
  <c r="G20" i="33"/>
  <c r="G19" i="33"/>
  <c r="G18" i="33"/>
  <c r="G17" i="33"/>
  <c r="G16" i="33"/>
  <c r="G15" i="33"/>
  <c r="G14" i="33"/>
  <c r="G13" i="33"/>
  <c r="G12" i="33"/>
  <c r="G11" i="33"/>
  <c r="G10" i="33"/>
  <c r="G9" i="33"/>
  <c r="G8" i="33"/>
  <c r="G7" i="33"/>
  <c r="G6" i="33"/>
  <c r="G5" i="33"/>
  <c r="G4" i="33"/>
  <c r="G3" i="33"/>
  <c r="E302" i="33"/>
  <c r="E301" i="33"/>
  <c r="E300" i="33"/>
  <c r="E299" i="33"/>
  <c r="E298" i="33"/>
  <c r="E297" i="33"/>
  <c r="E296" i="33"/>
  <c r="E295" i="33"/>
  <c r="E294" i="33"/>
  <c r="E293" i="33"/>
  <c r="E292" i="33"/>
  <c r="E291" i="33"/>
  <c r="E290" i="33"/>
  <c r="E289" i="33"/>
  <c r="E288" i="33"/>
  <c r="E287" i="33"/>
  <c r="E286" i="33"/>
  <c r="E285" i="33"/>
  <c r="E284" i="33"/>
  <c r="E283" i="33"/>
  <c r="E282" i="33"/>
  <c r="E281" i="33"/>
  <c r="E280" i="33"/>
  <c r="E279" i="33"/>
  <c r="E278" i="33"/>
  <c r="E277" i="33"/>
  <c r="E276" i="33"/>
  <c r="E275" i="33"/>
  <c r="E274" i="33"/>
  <c r="E273" i="33"/>
  <c r="E272" i="33"/>
  <c r="E271" i="33"/>
  <c r="E270" i="33"/>
  <c r="E269" i="33"/>
  <c r="E268" i="33"/>
  <c r="E267" i="33"/>
  <c r="E266" i="33"/>
  <c r="E265" i="33"/>
  <c r="E264" i="33"/>
  <c r="E263" i="33"/>
  <c r="E262" i="33"/>
  <c r="E261" i="33"/>
  <c r="E260" i="33"/>
  <c r="E259" i="33"/>
  <c r="E258" i="33"/>
  <c r="E257" i="33"/>
  <c r="E256" i="33"/>
  <c r="E255" i="33"/>
  <c r="E254" i="33"/>
  <c r="E253" i="33"/>
  <c r="E252" i="33"/>
  <c r="E251" i="33"/>
  <c r="E250" i="33"/>
  <c r="E249" i="33"/>
  <c r="E248" i="33"/>
  <c r="E247" i="33"/>
  <c r="E246" i="33"/>
  <c r="E245" i="33"/>
  <c r="E244" i="33"/>
  <c r="E243" i="33"/>
  <c r="E242" i="33"/>
  <c r="E241" i="33"/>
  <c r="E240" i="33"/>
  <c r="E239" i="33"/>
  <c r="E238" i="33"/>
  <c r="E237" i="33"/>
  <c r="E236" i="33"/>
  <c r="E235" i="33"/>
  <c r="E234" i="33"/>
  <c r="E233" i="33"/>
  <c r="E232" i="33"/>
  <c r="E231" i="33"/>
  <c r="E230" i="33"/>
  <c r="E229" i="33"/>
  <c r="E228" i="33"/>
  <c r="E227" i="33"/>
  <c r="E226" i="33"/>
  <c r="E225" i="33"/>
  <c r="E224" i="33"/>
  <c r="E223" i="33"/>
  <c r="E222" i="33"/>
  <c r="E221" i="33"/>
  <c r="E220" i="33"/>
  <c r="E219" i="33"/>
  <c r="E218" i="33"/>
  <c r="E217" i="33"/>
  <c r="E216" i="33"/>
  <c r="E215" i="33"/>
  <c r="E214" i="33"/>
  <c r="E213" i="33"/>
  <c r="E212" i="33"/>
  <c r="E211" i="33"/>
  <c r="E210" i="33"/>
  <c r="E209" i="33"/>
  <c r="E208" i="33"/>
  <c r="E207" i="33"/>
  <c r="E206" i="33"/>
  <c r="E205" i="33"/>
  <c r="E204" i="33"/>
  <c r="E203" i="33"/>
  <c r="E202" i="33"/>
  <c r="E201" i="33"/>
  <c r="E200" i="33"/>
  <c r="E199" i="33"/>
  <c r="E198" i="33"/>
  <c r="E197" i="33"/>
  <c r="E196" i="33"/>
  <c r="E195" i="33"/>
  <c r="E194" i="33"/>
  <c r="E193" i="33"/>
  <c r="E192" i="33"/>
  <c r="E191" i="33"/>
  <c r="E190" i="33"/>
  <c r="E189" i="33"/>
  <c r="E188" i="33"/>
  <c r="E187" i="33"/>
  <c r="E186" i="33"/>
  <c r="E185" i="33"/>
  <c r="E184" i="33"/>
  <c r="E183" i="33"/>
  <c r="E182" i="33"/>
  <c r="E181" i="33"/>
  <c r="E180" i="33"/>
  <c r="E179" i="33"/>
  <c r="E178" i="33"/>
  <c r="E177" i="33"/>
  <c r="E176" i="33"/>
  <c r="E175" i="33"/>
  <c r="E174" i="33"/>
  <c r="E173" i="33"/>
  <c r="E172" i="33"/>
  <c r="E171" i="33"/>
  <c r="E170" i="33"/>
  <c r="E169" i="33"/>
  <c r="E168" i="33"/>
  <c r="E167" i="33"/>
  <c r="E166" i="33"/>
  <c r="E165" i="33"/>
  <c r="E164" i="33"/>
  <c r="E163" i="33"/>
  <c r="E162" i="33"/>
  <c r="E161" i="33"/>
  <c r="E160" i="33"/>
  <c r="E159" i="33"/>
  <c r="E158" i="33"/>
  <c r="E157" i="33"/>
  <c r="E156" i="33"/>
  <c r="E155" i="33"/>
  <c r="E154" i="33"/>
  <c r="E153" i="33"/>
  <c r="E152" i="33"/>
  <c r="E151" i="33"/>
  <c r="E150" i="33"/>
  <c r="E149" i="33"/>
  <c r="E148" i="33"/>
  <c r="E147" i="33"/>
  <c r="E146" i="33"/>
  <c r="E145" i="33"/>
  <c r="E144" i="33"/>
  <c r="E143" i="33"/>
  <c r="E142" i="33"/>
  <c r="E141" i="33"/>
  <c r="E140" i="33"/>
  <c r="E139" i="33"/>
  <c r="E138" i="33"/>
  <c r="E137" i="33"/>
  <c r="E136" i="33"/>
  <c r="E135" i="33"/>
  <c r="E134" i="33"/>
  <c r="E133" i="33"/>
  <c r="E132" i="33"/>
  <c r="E131" i="33"/>
  <c r="E130" i="33"/>
  <c r="E129" i="33"/>
  <c r="E128" i="33"/>
  <c r="E127" i="33"/>
  <c r="E126" i="33"/>
  <c r="E125" i="33"/>
  <c r="E124" i="33"/>
  <c r="E123" i="33"/>
  <c r="E122" i="33"/>
  <c r="E121" i="33"/>
  <c r="E120" i="33"/>
  <c r="E119" i="33"/>
  <c r="E118" i="33"/>
  <c r="E117" i="33"/>
  <c r="E116" i="33"/>
  <c r="E115" i="33"/>
  <c r="E114" i="33"/>
  <c r="E113" i="33"/>
  <c r="E112" i="33"/>
  <c r="E111" i="33"/>
  <c r="E110" i="33"/>
  <c r="E109" i="33"/>
  <c r="E108" i="33"/>
  <c r="E107" i="33"/>
  <c r="E106" i="33"/>
  <c r="E105" i="33"/>
  <c r="E104" i="33"/>
  <c r="E103" i="33"/>
  <c r="E102" i="33"/>
  <c r="E101" i="33"/>
  <c r="E100" i="33"/>
  <c r="E99" i="33"/>
  <c r="E98" i="33"/>
  <c r="E97" i="33"/>
  <c r="E96" i="33"/>
  <c r="E95" i="33"/>
  <c r="E94" i="33"/>
  <c r="E93" i="33"/>
  <c r="E92" i="33"/>
  <c r="E91" i="33"/>
  <c r="E90" i="33"/>
  <c r="E89" i="33"/>
  <c r="E88" i="33"/>
  <c r="E87" i="33"/>
  <c r="E86" i="33"/>
  <c r="E85" i="33"/>
  <c r="E84" i="33"/>
  <c r="E83" i="33"/>
  <c r="E82" i="33"/>
  <c r="E81" i="33"/>
  <c r="E80" i="33"/>
  <c r="E79" i="33"/>
  <c r="E78" i="33"/>
  <c r="E77" i="33"/>
  <c r="E76" i="33"/>
  <c r="E75" i="33"/>
  <c r="E74" i="33"/>
  <c r="E73" i="33"/>
  <c r="E72" i="33"/>
  <c r="E71" i="33"/>
  <c r="E70" i="33"/>
  <c r="E69" i="33"/>
  <c r="E68" i="33"/>
  <c r="E67" i="33"/>
  <c r="E66" i="33"/>
  <c r="E65" i="33"/>
  <c r="E64" i="33"/>
  <c r="E63" i="33"/>
  <c r="E62" i="33"/>
  <c r="E61" i="33"/>
  <c r="E60" i="33"/>
  <c r="E59" i="33"/>
  <c r="E58" i="33"/>
  <c r="E57" i="33"/>
  <c r="E56" i="33"/>
  <c r="E55" i="33"/>
  <c r="E54" i="33"/>
  <c r="E53" i="33"/>
  <c r="E52" i="33"/>
  <c r="E51" i="33"/>
  <c r="E50" i="33"/>
  <c r="E49" i="33"/>
  <c r="E48" i="33"/>
  <c r="E47" i="33"/>
  <c r="E46" i="33"/>
  <c r="E45" i="33"/>
  <c r="E44" i="33"/>
  <c r="E43" i="33"/>
  <c r="E42" i="33"/>
  <c r="E41" i="33"/>
  <c r="E40" i="33"/>
  <c r="E39" i="33"/>
  <c r="E38" i="33"/>
  <c r="E37" i="33"/>
  <c r="E36" i="33"/>
  <c r="E35" i="33"/>
  <c r="E34" i="33"/>
  <c r="E33" i="33"/>
  <c r="E32" i="33"/>
  <c r="E31" i="33"/>
  <c r="E30" i="33"/>
  <c r="E29" i="33"/>
  <c r="E28" i="33"/>
  <c r="E27" i="33"/>
  <c r="E26" i="33"/>
  <c r="E25" i="33"/>
  <c r="E24" i="33"/>
  <c r="E23" i="33"/>
  <c r="E22" i="33"/>
  <c r="E21" i="33"/>
  <c r="E20" i="33"/>
  <c r="E19" i="33"/>
  <c r="E18" i="33"/>
  <c r="E17" i="33"/>
  <c r="E16" i="33"/>
  <c r="E15" i="33"/>
  <c r="E14" i="33"/>
  <c r="E13" i="33"/>
  <c r="E12" i="33"/>
  <c r="E11" i="33"/>
  <c r="E10" i="33"/>
  <c r="E9" i="33"/>
  <c r="E8" i="33"/>
  <c r="E7" i="33"/>
  <c r="E6" i="33"/>
  <c r="E5" i="33"/>
  <c r="E4" i="33"/>
  <c r="E3" i="33"/>
  <c r="F4" i="13"/>
  <c r="G4" i="13" s="1"/>
  <c r="F3" i="13"/>
  <c r="E2" i="12"/>
  <c r="C302" i="33"/>
  <c r="C301" i="33"/>
  <c r="C300" i="33"/>
  <c r="C299" i="33"/>
  <c r="C298" i="33"/>
  <c r="C297" i="33"/>
  <c r="C296" i="33"/>
  <c r="C295" i="33"/>
  <c r="C294" i="33"/>
  <c r="C293" i="33"/>
  <c r="C292" i="33"/>
  <c r="C291" i="33"/>
  <c r="C290" i="33"/>
  <c r="C289" i="33"/>
  <c r="C288" i="33"/>
  <c r="C287" i="33"/>
  <c r="C286" i="33"/>
  <c r="C285" i="33"/>
  <c r="C284" i="33"/>
  <c r="C283" i="33"/>
  <c r="C282" i="33"/>
  <c r="C281" i="33"/>
  <c r="C280" i="33"/>
  <c r="C279" i="33"/>
  <c r="C278" i="33"/>
  <c r="C277" i="33"/>
  <c r="C276" i="33"/>
  <c r="C275" i="33"/>
  <c r="C274" i="33"/>
  <c r="C273" i="33"/>
  <c r="C272" i="33"/>
  <c r="C271" i="33"/>
  <c r="C270" i="33"/>
  <c r="C269" i="33"/>
  <c r="C268" i="33"/>
  <c r="C267" i="33"/>
  <c r="C266" i="33"/>
  <c r="C265" i="33"/>
  <c r="C264" i="33"/>
  <c r="C263" i="33"/>
  <c r="C262" i="33"/>
  <c r="C261" i="33"/>
  <c r="C260" i="33"/>
  <c r="C259" i="33"/>
  <c r="C258" i="33"/>
  <c r="C257" i="33"/>
  <c r="C256" i="33"/>
  <c r="C255" i="33"/>
  <c r="C254" i="33"/>
  <c r="C253" i="33"/>
  <c r="C252" i="33"/>
  <c r="C251" i="33"/>
  <c r="C250" i="33"/>
  <c r="C249" i="33"/>
  <c r="C248" i="33"/>
  <c r="C247" i="33"/>
  <c r="C246" i="33"/>
  <c r="C245" i="33"/>
  <c r="C244" i="33"/>
  <c r="C243" i="33"/>
  <c r="C242" i="33"/>
  <c r="C241" i="33"/>
  <c r="C240" i="33"/>
  <c r="C239" i="33"/>
  <c r="C238" i="33"/>
  <c r="C237" i="33"/>
  <c r="C236" i="33"/>
  <c r="C235" i="33"/>
  <c r="C234" i="33"/>
  <c r="C233" i="33"/>
  <c r="C232" i="33"/>
  <c r="C231" i="33"/>
  <c r="C230" i="33"/>
  <c r="C229" i="33"/>
  <c r="C228" i="33"/>
  <c r="C227" i="33"/>
  <c r="C226" i="33"/>
  <c r="C225" i="33"/>
  <c r="C224" i="33"/>
  <c r="C223" i="33"/>
  <c r="C222" i="33"/>
  <c r="C221" i="33"/>
  <c r="C220" i="33"/>
  <c r="C219" i="33"/>
  <c r="C218" i="33"/>
  <c r="C217" i="33"/>
  <c r="C216" i="33"/>
  <c r="C215" i="33"/>
  <c r="C214" i="33"/>
  <c r="C213" i="33"/>
  <c r="C212" i="33"/>
  <c r="C211" i="33"/>
  <c r="C210" i="33"/>
  <c r="C209" i="33"/>
  <c r="C208" i="33"/>
  <c r="C207" i="33"/>
  <c r="C206" i="33"/>
  <c r="C205" i="33"/>
  <c r="C204" i="33"/>
  <c r="C203" i="33"/>
  <c r="C202" i="33"/>
  <c r="C201" i="33"/>
  <c r="C200" i="33"/>
  <c r="C199" i="33"/>
  <c r="C198" i="33"/>
  <c r="C197" i="33"/>
  <c r="C196" i="33"/>
  <c r="C195" i="33"/>
  <c r="C194" i="33"/>
  <c r="C193" i="33"/>
  <c r="C192" i="33"/>
  <c r="C191" i="33"/>
  <c r="C190" i="33"/>
  <c r="C189" i="33"/>
  <c r="C188" i="33"/>
  <c r="C187" i="33"/>
  <c r="C186" i="33"/>
  <c r="C185" i="33"/>
  <c r="C184" i="33"/>
  <c r="C183" i="33"/>
  <c r="C182" i="33"/>
  <c r="C181" i="33"/>
  <c r="C180" i="33"/>
  <c r="C179" i="33"/>
  <c r="C178" i="33"/>
  <c r="C177" i="33"/>
  <c r="C176" i="33"/>
  <c r="C175" i="33"/>
  <c r="C174" i="33"/>
  <c r="C173" i="33"/>
  <c r="C172" i="33"/>
  <c r="C171" i="33"/>
  <c r="C170" i="33"/>
  <c r="C169" i="33"/>
  <c r="C168" i="33"/>
  <c r="C167" i="33"/>
  <c r="C166" i="33"/>
  <c r="C165" i="33"/>
  <c r="C164" i="33"/>
  <c r="C163" i="33"/>
  <c r="C162" i="33"/>
  <c r="C161" i="33"/>
  <c r="C160" i="33"/>
  <c r="C159" i="33"/>
  <c r="C158" i="33"/>
  <c r="C157" i="33"/>
  <c r="C156" i="33"/>
  <c r="C155" i="33"/>
  <c r="C154" i="33"/>
  <c r="C153" i="33"/>
  <c r="C152" i="33"/>
  <c r="C151" i="33"/>
  <c r="C150" i="33"/>
  <c r="C149" i="33"/>
  <c r="C148" i="33"/>
  <c r="C147" i="33"/>
  <c r="C146" i="33"/>
  <c r="C145" i="33"/>
  <c r="C144" i="33"/>
  <c r="C143" i="33"/>
  <c r="C142" i="33"/>
  <c r="C141" i="33"/>
  <c r="C140" i="33"/>
  <c r="C139" i="33"/>
  <c r="C138" i="33"/>
  <c r="C137" i="33"/>
  <c r="C136" i="33"/>
  <c r="C135" i="33"/>
  <c r="C134" i="33"/>
  <c r="C133" i="33"/>
  <c r="C132" i="33"/>
  <c r="C131" i="33"/>
  <c r="C130" i="33"/>
  <c r="C129" i="33"/>
  <c r="C128" i="33"/>
  <c r="C127" i="33"/>
  <c r="C126" i="33"/>
  <c r="C125" i="33"/>
  <c r="C124" i="33"/>
  <c r="C123" i="33"/>
  <c r="C122" i="33"/>
  <c r="C121" i="33"/>
  <c r="C120" i="33"/>
  <c r="C119" i="33"/>
  <c r="C118" i="33"/>
  <c r="C117" i="33"/>
  <c r="C116" i="33"/>
  <c r="C115" i="33"/>
  <c r="C114" i="33"/>
  <c r="C113" i="33"/>
  <c r="C112" i="33"/>
  <c r="C111" i="33"/>
  <c r="C110" i="33"/>
  <c r="C109" i="33"/>
  <c r="C108" i="33"/>
  <c r="C107" i="33"/>
  <c r="C106" i="33"/>
  <c r="C105" i="33"/>
  <c r="C104" i="33"/>
  <c r="C103" i="33"/>
  <c r="C102" i="33"/>
  <c r="C101" i="33"/>
  <c r="C100" i="33"/>
  <c r="C99" i="33"/>
  <c r="C98" i="33"/>
  <c r="C97" i="33"/>
  <c r="C96" i="33"/>
  <c r="C95" i="33"/>
  <c r="C94" i="33"/>
  <c r="C93" i="33"/>
  <c r="C92" i="33"/>
  <c r="C91" i="33"/>
  <c r="C90" i="33"/>
  <c r="C89" i="33"/>
  <c r="C88" i="33"/>
  <c r="C87" i="33"/>
  <c r="C86" i="33"/>
  <c r="C85" i="33"/>
  <c r="C84" i="33"/>
  <c r="C83" i="33"/>
  <c r="C82" i="33"/>
  <c r="C81" i="33"/>
  <c r="C80" i="33"/>
  <c r="C79" i="33"/>
  <c r="C78" i="33"/>
  <c r="C77" i="33"/>
  <c r="C76" i="33"/>
  <c r="C75" i="33"/>
  <c r="C74" i="33"/>
  <c r="C73" i="33"/>
  <c r="C72" i="33"/>
  <c r="C71" i="33"/>
  <c r="C70" i="33"/>
  <c r="C69" i="33"/>
  <c r="C68" i="33"/>
  <c r="C67" i="33"/>
  <c r="C66" i="33"/>
  <c r="C65" i="33"/>
  <c r="C64" i="33"/>
  <c r="C63" i="33"/>
  <c r="C62" i="33"/>
  <c r="C61" i="33"/>
  <c r="C60" i="33"/>
  <c r="C59" i="33"/>
  <c r="C58" i="33"/>
  <c r="C57" i="33"/>
  <c r="C56" i="33"/>
  <c r="C55" i="33"/>
  <c r="C54" i="33"/>
  <c r="C53" i="33"/>
  <c r="C52" i="33"/>
  <c r="C51" i="33"/>
  <c r="C50" i="33"/>
  <c r="C49" i="33"/>
  <c r="C48" i="33"/>
  <c r="C47" i="33"/>
  <c r="C46" i="33"/>
  <c r="C45" i="33"/>
  <c r="C44" i="33"/>
  <c r="C43" i="33"/>
  <c r="C42" i="33"/>
  <c r="C41" i="33"/>
  <c r="C40" i="33"/>
  <c r="C39" i="33"/>
  <c r="C38" i="33"/>
  <c r="C37" i="33"/>
  <c r="C36" i="33"/>
  <c r="C35" i="33"/>
  <c r="C34" i="33"/>
  <c r="C33" i="33"/>
  <c r="C32" i="33"/>
  <c r="C31" i="33"/>
  <c r="C30" i="33"/>
  <c r="C29" i="33"/>
  <c r="C28" i="33"/>
  <c r="C27" i="33"/>
  <c r="C26" i="33"/>
  <c r="C25" i="33"/>
  <c r="C24" i="33"/>
  <c r="C23" i="33"/>
  <c r="C22" i="33"/>
  <c r="C21" i="33"/>
  <c r="C20" i="33"/>
  <c r="C19" i="33"/>
  <c r="C18" i="33"/>
  <c r="C17" i="33"/>
  <c r="C16" i="33"/>
  <c r="C15" i="33"/>
  <c r="C14" i="33"/>
  <c r="C13" i="33"/>
  <c r="C12" i="33"/>
  <c r="C11" i="33"/>
  <c r="C10" i="33"/>
  <c r="C9" i="33"/>
  <c r="C8" i="33"/>
  <c r="C7" i="33"/>
  <c r="C6" i="33"/>
  <c r="C5" i="33"/>
  <c r="C4" i="33"/>
  <c r="C5" i="38"/>
  <c r="C6" i="38"/>
  <c r="IV2" i="11"/>
  <c r="IU2" i="11"/>
  <c r="IT2" i="11"/>
  <c r="IS2" i="11"/>
  <c r="IR2" i="11"/>
  <c r="IQ2" i="11"/>
  <c r="IP2" i="11"/>
  <c r="IO2" i="11"/>
  <c r="IN2" i="11"/>
  <c r="IM2" i="11"/>
  <c r="IL2" i="11"/>
  <c r="IK2" i="11"/>
  <c r="IJ2" i="11"/>
  <c r="II2" i="11"/>
  <c r="IH2" i="11"/>
  <c r="IG2" i="11"/>
  <c r="IF2" i="11"/>
  <c r="IE2" i="11"/>
  <c r="ID2" i="11"/>
  <c r="IC2" i="11"/>
  <c r="IB2" i="11"/>
  <c r="IA2" i="11"/>
  <c r="HZ2" i="11"/>
  <c r="HY2" i="11"/>
  <c r="HX2" i="11"/>
  <c r="HW2" i="11"/>
  <c r="HV2" i="11"/>
  <c r="HU2" i="11"/>
  <c r="HT2" i="11"/>
  <c r="HS2" i="11"/>
  <c r="HR2" i="11"/>
  <c r="HQ2" i="11"/>
  <c r="HP2" i="11"/>
  <c r="HO2" i="11"/>
  <c r="HN2" i="11"/>
  <c r="HM2" i="11"/>
  <c r="HL2" i="11"/>
  <c r="HK2" i="11"/>
  <c r="HJ2" i="11"/>
  <c r="HI2" i="11"/>
  <c r="HH2" i="11"/>
  <c r="HG2" i="11"/>
  <c r="HF2" i="11"/>
  <c r="HE2" i="11"/>
  <c r="HD2" i="11"/>
  <c r="HC2" i="11"/>
  <c r="HB2" i="11"/>
  <c r="HA2" i="11"/>
  <c r="GZ2" i="11"/>
  <c r="GY2" i="11"/>
  <c r="GX2" i="11"/>
  <c r="GW2" i="11"/>
  <c r="GV2" i="11"/>
  <c r="GU2" i="11"/>
  <c r="GT2" i="11"/>
  <c r="GS2" i="11"/>
  <c r="GR2" i="11"/>
  <c r="GQ2" i="11"/>
  <c r="GP2" i="11"/>
  <c r="GO2" i="11"/>
  <c r="GN2" i="11"/>
  <c r="GM2" i="11"/>
  <c r="GL2" i="11"/>
  <c r="GK2" i="11"/>
  <c r="GJ2" i="11"/>
  <c r="GI2" i="11"/>
  <c r="GH2" i="11"/>
  <c r="GG2" i="11"/>
  <c r="GF2" i="11"/>
  <c r="GE2" i="11"/>
  <c r="GD2" i="11"/>
  <c r="GC2" i="11"/>
  <c r="GB2" i="11"/>
  <c r="GA2" i="11"/>
  <c r="FZ2" i="11"/>
  <c r="FY2" i="11"/>
  <c r="FX2" i="11"/>
  <c r="FW2" i="11"/>
  <c r="FV2" i="11"/>
  <c r="FU2" i="11"/>
  <c r="FT2" i="11"/>
  <c r="FS2" i="11"/>
  <c r="FR2" i="11"/>
  <c r="FQ2" i="11"/>
  <c r="FP2" i="11"/>
  <c r="FO2" i="11"/>
  <c r="FN2" i="11"/>
  <c r="FM2" i="11"/>
  <c r="FL2" i="11"/>
  <c r="FK2" i="11"/>
  <c r="FJ2" i="11"/>
  <c r="FI2" i="11"/>
  <c r="FH2" i="11"/>
  <c r="FG2" i="11"/>
  <c r="FF2" i="11"/>
  <c r="FE2" i="11"/>
  <c r="FD2" i="11"/>
  <c r="FC2" i="11"/>
  <c r="FB2" i="11"/>
  <c r="FA2" i="11"/>
  <c r="EZ2" i="11"/>
  <c r="EY2" i="11"/>
  <c r="EX2" i="11"/>
  <c r="EW2" i="11"/>
  <c r="EV2" i="11"/>
  <c r="EU2" i="11"/>
  <c r="ET2" i="11"/>
  <c r="ES2" i="11"/>
  <c r="ER2" i="11"/>
  <c r="EQ2" i="11"/>
  <c r="EP2" i="11"/>
  <c r="EO2" i="11"/>
  <c r="EN2" i="11"/>
  <c r="EM2" i="11"/>
  <c r="EL2" i="11"/>
  <c r="EK2" i="11"/>
  <c r="EJ2" i="11"/>
  <c r="EI2" i="11"/>
  <c r="EH2" i="11"/>
  <c r="EG2" i="11"/>
  <c r="EF2" i="11"/>
  <c r="EE2" i="11"/>
  <c r="ED2" i="11"/>
  <c r="EC2" i="11"/>
  <c r="EB2" i="11"/>
  <c r="EA2" i="11"/>
  <c r="DZ2" i="11"/>
  <c r="DY2" i="11"/>
  <c r="DX2" i="11"/>
  <c r="DW2" i="11"/>
  <c r="DV2" i="11"/>
  <c r="DU2" i="11"/>
  <c r="DT2" i="11"/>
  <c r="DS2" i="11"/>
  <c r="DR2" i="11"/>
  <c r="DQ2" i="11"/>
  <c r="DP2" i="11"/>
  <c r="DO2" i="11"/>
  <c r="DN2" i="11"/>
  <c r="DM2" i="11"/>
  <c r="DL2" i="11"/>
  <c r="DK2" i="11"/>
  <c r="DJ2" i="11"/>
  <c r="DI2" i="11"/>
  <c r="DH2" i="11"/>
  <c r="DG2" i="11"/>
  <c r="DF2" i="11"/>
  <c r="DE2" i="11"/>
  <c r="DD2" i="11"/>
  <c r="DC2" i="11"/>
  <c r="DB2" i="11"/>
  <c r="DA2" i="11"/>
  <c r="CZ2" i="11"/>
  <c r="CY2" i="11"/>
  <c r="CX2" i="11"/>
  <c r="CW2" i="11"/>
  <c r="CV2" i="11"/>
  <c r="CU2" i="11"/>
  <c r="CT2" i="11"/>
  <c r="CS2" i="11"/>
  <c r="CR2" i="11"/>
  <c r="CQ2" i="11"/>
  <c r="CP2" i="11"/>
  <c r="CO2" i="11"/>
  <c r="CN2" i="11"/>
  <c r="CM2" i="11"/>
  <c r="CL2" i="11"/>
  <c r="CK2" i="11"/>
  <c r="CJ2" i="11"/>
  <c r="CI2" i="11"/>
  <c r="CH2" i="11"/>
  <c r="CG2" i="11"/>
  <c r="CF2" i="11"/>
  <c r="CE2" i="11"/>
  <c r="CD2" i="11"/>
  <c r="CC2" i="11"/>
  <c r="CB2" i="11"/>
  <c r="CA2" i="11"/>
  <c r="BZ2" i="11"/>
  <c r="BY2" i="11"/>
  <c r="BX2" i="11"/>
  <c r="BW2" i="11"/>
  <c r="BV2" i="11"/>
  <c r="BU2" i="11"/>
  <c r="BT2" i="11"/>
  <c r="BS2" i="11"/>
  <c r="BR2" i="11"/>
  <c r="BQ2" i="11"/>
  <c r="BP2" i="11"/>
  <c r="BO2" i="11"/>
  <c r="BN2" i="11"/>
  <c r="BM2" i="11"/>
  <c r="BL2" i="11"/>
  <c r="BK2" i="11"/>
  <c r="BJ2" i="11"/>
  <c r="BI2" i="11"/>
  <c r="BH2" i="11"/>
  <c r="BG2" i="11"/>
  <c r="BF2" i="11"/>
  <c r="BE2" i="11"/>
  <c r="BD2" i="11"/>
  <c r="BC2" i="11"/>
  <c r="BB2" i="11"/>
  <c r="BA2" i="11"/>
  <c r="AZ2" i="11"/>
  <c r="AY2" i="11"/>
  <c r="AX2" i="11"/>
  <c r="AW2" i="11"/>
  <c r="AV2" i="11"/>
  <c r="AU2" i="11"/>
  <c r="AT2" i="11"/>
  <c r="AS2" i="11"/>
  <c r="AR2" i="11"/>
  <c r="AQ2" i="11"/>
  <c r="AP2" i="11"/>
  <c r="AO2" i="11"/>
  <c r="AN2" i="11"/>
  <c r="AM2" i="11"/>
  <c r="AL2" i="11"/>
  <c r="AK2" i="11"/>
  <c r="AJ2" i="11"/>
  <c r="AI2" i="11"/>
  <c r="AH2" i="11"/>
  <c r="AG2" i="11"/>
  <c r="AF2" i="11"/>
  <c r="AE2" i="11"/>
  <c r="AD2" i="11"/>
  <c r="AC2" i="11"/>
  <c r="AB2" i="11"/>
  <c r="AA2" i="11"/>
  <c r="Z2" i="11"/>
  <c r="Y2" i="11"/>
  <c r="X2" i="11"/>
  <c r="W2" i="11"/>
  <c r="V2" i="11"/>
  <c r="U2" i="11"/>
  <c r="T2" i="11"/>
  <c r="S2" i="11"/>
  <c r="R2" i="11"/>
  <c r="Q2" i="11"/>
  <c r="P2" i="11"/>
  <c r="O2" i="11"/>
  <c r="N2" i="11"/>
  <c r="M2" i="11"/>
  <c r="L2" i="11"/>
  <c r="K2" i="11"/>
  <c r="J2" i="11"/>
  <c r="I2" i="11"/>
  <c r="H2" i="11"/>
  <c r="G2" i="11"/>
  <c r="F2" i="11"/>
  <c r="E2" i="11"/>
  <c r="D2" i="11"/>
  <c r="C2" i="11"/>
  <c r="B2" i="11"/>
  <c r="C13" i="2"/>
  <c r="F1" i="27"/>
  <c r="G16" i="27"/>
  <c r="C12" i="2"/>
  <c r="B1" i="38"/>
  <c r="C17" i="38"/>
  <c r="C11" i="2"/>
  <c r="L8" i="30"/>
  <c r="G6" i="30"/>
  <c r="L6" i="30"/>
  <c r="C14" i="38"/>
  <c r="B14" i="38"/>
  <c r="B7" i="38"/>
  <c r="U9" i="26"/>
  <c r="U7" i="26"/>
  <c r="H9" i="26"/>
  <c r="H7" i="26"/>
  <c r="A8" i="11"/>
  <c r="H2" i="34"/>
  <c r="I3" i="34"/>
  <c r="H1" i="34"/>
  <c r="C3" i="33"/>
  <c r="H1" i="26"/>
  <c r="U1" i="26"/>
  <c r="E1" i="32"/>
  <c r="G8" i="30"/>
  <c r="G1" i="30"/>
  <c r="G13" i="27"/>
  <c r="F13" i="27"/>
  <c r="C327" i="22"/>
  <c r="C328" i="22"/>
  <c r="F1" i="24"/>
  <c r="C326" i="22"/>
  <c r="C325" i="22"/>
  <c r="C324" i="22"/>
  <c r="C323" i="22"/>
  <c r="C322" i="22"/>
  <c r="C321" i="22"/>
  <c r="C320" i="22"/>
  <c r="C319" i="22"/>
  <c r="C318" i="22"/>
  <c r="C317" i="22"/>
  <c r="C316" i="22"/>
  <c r="C315" i="22"/>
  <c r="C314" i="22"/>
  <c r="C313" i="22"/>
  <c r="C312" i="22"/>
  <c r="C311" i="22"/>
  <c r="C310" i="22"/>
  <c r="C309" i="22"/>
  <c r="C308" i="22"/>
  <c r="C307" i="22"/>
  <c r="C306" i="22"/>
  <c r="C305" i="22"/>
  <c r="C304" i="22"/>
  <c r="C303" i="22"/>
  <c r="C302" i="22"/>
  <c r="C301" i="22"/>
  <c r="C300" i="22"/>
  <c r="C299" i="22"/>
  <c r="C298" i="22"/>
  <c r="C297" i="22"/>
  <c r="C296" i="22"/>
  <c r="C295" i="22"/>
  <c r="C294" i="22"/>
  <c r="C293" i="22"/>
  <c r="C292" i="22"/>
  <c r="C291" i="22"/>
  <c r="C290" i="22"/>
  <c r="C289" i="22"/>
  <c r="C288" i="22"/>
  <c r="C287" i="22"/>
  <c r="C286" i="22"/>
  <c r="C285" i="22"/>
  <c r="C284" i="22"/>
  <c r="C283" i="22"/>
  <c r="C282" i="22"/>
  <c r="C281" i="22"/>
  <c r="C280" i="22"/>
  <c r="C279" i="22"/>
  <c r="C278" i="22"/>
  <c r="C277" i="22"/>
  <c r="C276" i="22"/>
  <c r="C275" i="22"/>
  <c r="C274" i="22"/>
  <c r="C273" i="22"/>
  <c r="C272" i="22"/>
  <c r="C271" i="22"/>
  <c r="C270" i="22"/>
  <c r="C269" i="22"/>
  <c r="C268" i="22"/>
  <c r="C267" i="22"/>
  <c r="C266" i="22"/>
  <c r="C265" i="22"/>
  <c r="C264" i="22"/>
  <c r="C263" i="22"/>
  <c r="C262" i="22"/>
  <c r="C261" i="22"/>
  <c r="C260" i="22"/>
  <c r="C259" i="22"/>
  <c r="C258" i="22"/>
  <c r="C257" i="22"/>
  <c r="C256" i="22"/>
  <c r="C255" i="22"/>
  <c r="C254" i="22"/>
  <c r="C253" i="22"/>
  <c r="C252" i="22"/>
  <c r="C251" i="22"/>
  <c r="C250" i="22"/>
  <c r="C249" i="22"/>
  <c r="C248" i="22"/>
  <c r="C247" i="22"/>
  <c r="C246" i="22"/>
  <c r="C245" i="22"/>
  <c r="C244" i="22"/>
  <c r="C243" i="22"/>
  <c r="C242" i="22"/>
  <c r="C241" i="22"/>
  <c r="C240" i="22"/>
  <c r="C239" i="22"/>
  <c r="C238" i="22"/>
  <c r="C237" i="22"/>
  <c r="C236" i="22"/>
  <c r="C235" i="22"/>
  <c r="C234" i="22"/>
  <c r="C233" i="22"/>
  <c r="C232" i="22"/>
  <c r="C231" i="22"/>
  <c r="C230" i="22"/>
  <c r="C229" i="22"/>
  <c r="C228" i="22"/>
  <c r="C227" i="22"/>
  <c r="C226" i="22"/>
  <c r="C225" i="22"/>
  <c r="C224" i="22"/>
  <c r="C223" i="22"/>
  <c r="C222" i="22"/>
  <c r="C221" i="22"/>
  <c r="C220" i="22"/>
  <c r="C219" i="22"/>
  <c r="C218" i="22"/>
  <c r="C217" i="22"/>
  <c r="C216" i="22"/>
  <c r="C215" i="22"/>
  <c r="C214" i="22"/>
  <c r="C213" i="22"/>
  <c r="C212" i="22"/>
  <c r="C211" i="22"/>
  <c r="C210" i="22"/>
  <c r="C209" i="22"/>
  <c r="C208" i="22"/>
  <c r="C207" i="22"/>
  <c r="C206" i="22"/>
  <c r="C205" i="22"/>
  <c r="C204" i="22"/>
  <c r="C203" i="22"/>
  <c r="C202" i="22"/>
  <c r="C201" i="22"/>
  <c r="C200" i="22"/>
  <c r="C199" i="22"/>
  <c r="C198" i="22"/>
  <c r="C197" i="22"/>
  <c r="C196" i="22"/>
  <c r="C195" i="22"/>
  <c r="C194" i="22"/>
  <c r="C193" i="22"/>
  <c r="C192" i="22"/>
  <c r="C191" i="22"/>
  <c r="C190" i="22"/>
  <c r="C189" i="22"/>
  <c r="C188" i="22"/>
  <c r="C187" i="22"/>
  <c r="C186" i="22"/>
  <c r="C185" i="22"/>
  <c r="C184" i="22"/>
  <c r="C183" i="22"/>
  <c r="C182" i="22"/>
  <c r="C181" i="22"/>
  <c r="C180" i="22"/>
  <c r="E4" i="20"/>
  <c r="F4" i="20"/>
  <c r="G3" i="13"/>
  <c r="B9" i="2"/>
  <c r="B3" i="2"/>
  <c r="E1" i="4"/>
  <c r="E5" i="4"/>
  <c r="E9" i="4"/>
  <c r="E1" i="12"/>
  <c r="F1" i="13"/>
  <c r="B1" i="39"/>
  <c r="B4" i="39"/>
  <c r="B2" i="39"/>
  <c r="F16" i="27"/>
  <c r="B3" i="39"/>
  <c r="I19" i="26"/>
  <c r="J3" i="34"/>
</calcChain>
</file>

<file path=xl/sharedStrings.xml><?xml version="1.0" encoding="utf-8"?>
<sst xmlns="http://schemas.openxmlformats.org/spreadsheetml/2006/main" count="642" uniqueCount="495">
  <si>
    <t>Date</t>
  </si>
  <si>
    <t>Lambda</t>
  </si>
  <si>
    <t>DATI</t>
  </si>
  <si>
    <t>Patrimonio Banca</t>
  </si>
  <si>
    <t>CaR</t>
  </si>
  <si>
    <t>Free Capital</t>
  </si>
  <si>
    <t>Area Crediti</t>
  </si>
  <si>
    <t>Area Provvig</t>
  </si>
  <si>
    <t>TI</t>
  </si>
  <si>
    <t>Trading Book</t>
  </si>
  <si>
    <t>Totale</t>
  </si>
  <si>
    <t>Desk Equity</t>
  </si>
  <si>
    <t>Desk Bond</t>
  </si>
  <si>
    <t>Desk Exchange</t>
  </si>
  <si>
    <t>Desk Commodities</t>
  </si>
  <si>
    <t>limite annuale</t>
  </si>
  <si>
    <t>limite giornaliero</t>
  </si>
  <si>
    <t>lim rischio giorn</t>
  </si>
  <si>
    <t>Valore di Mercato</t>
  </si>
  <si>
    <t>VaR (99%)</t>
  </si>
  <si>
    <t>VaR (98%)</t>
  </si>
  <si>
    <t>VaR (95%)</t>
  </si>
  <si>
    <t>Rating S&amp;P target</t>
  </si>
  <si>
    <t>Liv.conf.</t>
  </si>
  <si>
    <t>livello di confidenza</t>
  </si>
  <si>
    <t>Rend Medio</t>
  </si>
  <si>
    <t>Dev.st</t>
  </si>
  <si>
    <r>
      <t xml:space="preserve">Multiplo di </t>
    </r>
    <r>
      <rPr>
        <sz val="10"/>
        <rFont val="Symbol"/>
        <family val="1"/>
        <charset val="2"/>
      </rPr>
      <t>s</t>
    </r>
  </si>
  <si>
    <t>VaR VAR-COV</t>
  </si>
  <si>
    <t>multiplo (k)</t>
  </si>
  <si>
    <t>correlaz</t>
  </si>
  <si>
    <t>VaR PORTAFOGLIO</t>
  </si>
  <si>
    <t>FIAT</t>
  </si>
  <si>
    <t>Rating S&amp;P</t>
  </si>
  <si>
    <t>Pd 1 anno</t>
  </si>
  <si>
    <t>AAA</t>
  </si>
  <si>
    <t>Scelta del Rating obiettivo:</t>
  </si>
  <si>
    <t>AA+</t>
  </si>
  <si>
    <t>PD associata</t>
  </si>
  <si>
    <t>AA</t>
  </si>
  <si>
    <t>BBB-</t>
  </si>
  <si>
    <t>AA-</t>
  </si>
  <si>
    <t>A+</t>
  </si>
  <si>
    <t>A</t>
  </si>
  <si>
    <t>A-</t>
  </si>
  <si>
    <t>BBB+</t>
  </si>
  <si>
    <t>BBB</t>
  </si>
  <si>
    <t>BB+</t>
  </si>
  <si>
    <t>BB</t>
  </si>
  <si>
    <t>BB-</t>
  </si>
  <si>
    <t>B+</t>
  </si>
  <si>
    <t>B</t>
  </si>
  <si>
    <t>B-</t>
  </si>
  <si>
    <t>CCC-C</t>
  </si>
  <si>
    <t>MSCI USA</t>
  </si>
  <si>
    <t>sempli</t>
  </si>
  <si>
    <t>espon</t>
  </si>
  <si>
    <t>NUM</t>
  </si>
  <si>
    <t>sigma semplice</t>
  </si>
  <si>
    <t>ewma 0,99</t>
  </si>
  <si>
    <t>ewma 0,94</t>
  </si>
  <si>
    <t>t-300</t>
  </si>
  <si>
    <t>t-299</t>
  </si>
  <si>
    <t>t-298</t>
  </si>
  <si>
    <t>t-297</t>
  </si>
  <si>
    <t>t-296</t>
  </si>
  <si>
    <t>t-295</t>
  </si>
  <si>
    <t>Sigma Mercato</t>
  </si>
  <si>
    <t>t-294</t>
  </si>
  <si>
    <t>t-293</t>
  </si>
  <si>
    <t>t-292</t>
  </si>
  <si>
    <t>t-291</t>
  </si>
  <si>
    <t>t-290</t>
  </si>
  <si>
    <t>t-289</t>
  </si>
  <si>
    <t>t-288</t>
  </si>
  <si>
    <t>t-287</t>
  </si>
  <si>
    <t>t-286</t>
  </si>
  <si>
    <t>t-285</t>
  </si>
  <si>
    <t>t-284</t>
  </si>
  <si>
    <t>t-283</t>
  </si>
  <si>
    <t>t-282</t>
  </si>
  <si>
    <t>t-281</t>
  </si>
  <si>
    <t>t-280</t>
  </si>
  <si>
    <t>t-279</t>
  </si>
  <si>
    <t>t-278</t>
  </si>
  <si>
    <t>t-277</t>
  </si>
  <si>
    <t>t-276</t>
  </si>
  <si>
    <t>t-275</t>
  </si>
  <si>
    <t>t-274</t>
  </si>
  <si>
    <t>t-273</t>
  </si>
  <si>
    <t>t-272</t>
  </si>
  <si>
    <t>t-271</t>
  </si>
  <si>
    <t>t-270</t>
  </si>
  <si>
    <t>t-269</t>
  </si>
  <si>
    <t>t-268</t>
  </si>
  <si>
    <t>t-267</t>
  </si>
  <si>
    <t>t-266</t>
  </si>
  <si>
    <t>t-265</t>
  </si>
  <si>
    <t>t-264</t>
  </si>
  <si>
    <t>t-263</t>
  </si>
  <si>
    <t>t-262</t>
  </si>
  <si>
    <t>t-261</t>
  </si>
  <si>
    <t>t-260</t>
  </si>
  <si>
    <t>t-259</t>
  </si>
  <si>
    <t>t-258</t>
  </si>
  <si>
    <t>t-257</t>
  </si>
  <si>
    <t>t-256</t>
  </si>
  <si>
    <t>t-255</t>
  </si>
  <si>
    <t>t-254</t>
  </si>
  <si>
    <t>t-253</t>
  </si>
  <si>
    <t>t-252</t>
  </si>
  <si>
    <t>t-251</t>
  </si>
  <si>
    <t>t-250</t>
  </si>
  <si>
    <t>t-249</t>
  </si>
  <si>
    <t>t-248</t>
  </si>
  <si>
    <t>t-247</t>
  </si>
  <si>
    <t>t-246</t>
  </si>
  <si>
    <t>t-245</t>
  </si>
  <si>
    <t>t-244</t>
  </si>
  <si>
    <t>t-243</t>
  </si>
  <si>
    <t>t-242</t>
  </si>
  <si>
    <t>t-241</t>
  </si>
  <si>
    <t>t-240</t>
  </si>
  <si>
    <t>t-239</t>
  </si>
  <si>
    <t>t-238</t>
  </si>
  <si>
    <t>t-237</t>
  </si>
  <si>
    <t>t-236</t>
  </si>
  <si>
    <t>t-235</t>
  </si>
  <si>
    <t>t-234</t>
  </si>
  <si>
    <t>t-233</t>
  </si>
  <si>
    <t>t-232</t>
  </si>
  <si>
    <t>t-231</t>
  </si>
  <si>
    <t>t-230</t>
  </si>
  <si>
    <t>t-229</t>
  </si>
  <si>
    <t>t-228</t>
  </si>
  <si>
    <t>t-227</t>
  </si>
  <si>
    <t>t-226</t>
  </si>
  <si>
    <t>t-225</t>
  </si>
  <si>
    <t>t-224</t>
  </si>
  <si>
    <t>t-223</t>
  </si>
  <si>
    <t>t-222</t>
  </si>
  <si>
    <t>t-221</t>
  </si>
  <si>
    <t>t-220</t>
  </si>
  <si>
    <t>t-219</t>
  </si>
  <si>
    <t>t-218</t>
  </si>
  <si>
    <t>t-217</t>
  </si>
  <si>
    <t>t-216</t>
  </si>
  <si>
    <t>t-215</t>
  </si>
  <si>
    <t>t-214</t>
  </si>
  <si>
    <t>t-213</t>
  </si>
  <si>
    <t>t-212</t>
  </si>
  <si>
    <t>t-211</t>
  </si>
  <si>
    <t>t-210</t>
  </si>
  <si>
    <t>t-209</t>
  </si>
  <si>
    <t>t-208</t>
  </si>
  <si>
    <t>t-207</t>
  </si>
  <si>
    <t>t-206</t>
  </si>
  <si>
    <t>t-205</t>
  </si>
  <si>
    <t>t-204</t>
  </si>
  <si>
    <t>t-203</t>
  </si>
  <si>
    <t>t-202</t>
  </si>
  <si>
    <t>t-201</t>
  </si>
  <si>
    <t>t-200</t>
  </si>
  <si>
    <t>t-199</t>
  </si>
  <si>
    <t>t-198</t>
  </si>
  <si>
    <t>t-197</t>
  </si>
  <si>
    <t>t-196</t>
  </si>
  <si>
    <t>t-195</t>
  </si>
  <si>
    <t>t-194</t>
  </si>
  <si>
    <t>t-193</t>
  </si>
  <si>
    <t>t-192</t>
  </si>
  <si>
    <t>t-191</t>
  </si>
  <si>
    <t>t-190</t>
  </si>
  <si>
    <t>t-189</t>
  </si>
  <si>
    <t>t-188</t>
  </si>
  <si>
    <t>t-187</t>
  </si>
  <si>
    <t>t-186</t>
  </si>
  <si>
    <t>t-185</t>
  </si>
  <si>
    <t>t-184</t>
  </si>
  <si>
    <t>t-183</t>
  </si>
  <si>
    <t>t-182</t>
  </si>
  <si>
    <t>t-181</t>
  </si>
  <si>
    <t>t-180</t>
  </si>
  <si>
    <t>t-179</t>
  </si>
  <si>
    <t>t-178</t>
  </si>
  <si>
    <t>t-177</t>
  </si>
  <si>
    <t>t-176</t>
  </si>
  <si>
    <t>t-175</t>
  </si>
  <si>
    <t>t-174</t>
  </si>
  <si>
    <t>t-173</t>
  </si>
  <si>
    <t>t-172</t>
  </si>
  <si>
    <t>t-171</t>
  </si>
  <si>
    <t>t-170</t>
  </si>
  <si>
    <t>t-169</t>
  </si>
  <si>
    <t>t-168</t>
  </si>
  <si>
    <t>t-167</t>
  </si>
  <si>
    <t>t-166</t>
  </si>
  <si>
    <t>t-165</t>
  </si>
  <si>
    <t>t-164</t>
  </si>
  <si>
    <t>t-163</t>
  </si>
  <si>
    <t>t-162</t>
  </si>
  <si>
    <t>t-161</t>
  </si>
  <si>
    <t>t-160</t>
  </si>
  <si>
    <t>t-159</t>
  </si>
  <si>
    <t>t-158</t>
  </si>
  <si>
    <t>t-157</t>
  </si>
  <si>
    <t>t-156</t>
  </si>
  <si>
    <t>t-155</t>
  </si>
  <si>
    <t>t-154</t>
  </si>
  <si>
    <t>t-153</t>
  </si>
  <si>
    <t>t-152</t>
  </si>
  <si>
    <t>t-151</t>
  </si>
  <si>
    <t>t-150</t>
  </si>
  <si>
    <t>t-149</t>
  </si>
  <si>
    <t>t-148</t>
  </si>
  <si>
    <t>t-147</t>
  </si>
  <si>
    <t>t-146</t>
  </si>
  <si>
    <t>t-145</t>
  </si>
  <si>
    <t>t-144</t>
  </si>
  <si>
    <t>t-143</t>
  </si>
  <si>
    <t>t-142</t>
  </si>
  <si>
    <t>t-141</t>
  </si>
  <si>
    <t>t-140</t>
  </si>
  <si>
    <t>t-139</t>
  </si>
  <si>
    <t>t-138</t>
  </si>
  <si>
    <t>t-137</t>
  </si>
  <si>
    <t>t-136</t>
  </si>
  <si>
    <t>t-135</t>
  </si>
  <si>
    <t>t-134</t>
  </si>
  <si>
    <t>t-133</t>
  </si>
  <si>
    <t>t-132</t>
  </si>
  <si>
    <t>t-131</t>
  </si>
  <si>
    <t>t-130</t>
  </si>
  <si>
    <t>t-129</t>
  </si>
  <si>
    <t>t-128</t>
  </si>
  <si>
    <t>t-127</t>
  </si>
  <si>
    <t>t-126</t>
  </si>
  <si>
    <t>t-125</t>
  </si>
  <si>
    <t>t-124</t>
  </si>
  <si>
    <t>t-123</t>
  </si>
  <si>
    <t>t-122</t>
  </si>
  <si>
    <t>t-121</t>
  </si>
  <si>
    <t>t-120</t>
  </si>
  <si>
    <t>t-119</t>
  </si>
  <si>
    <t>t-118</t>
  </si>
  <si>
    <t>t-117</t>
  </si>
  <si>
    <t>t-116</t>
  </si>
  <si>
    <t>t-115</t>
  </si>
  <si>
    <t>t-114</t>
  </si>
  <si>
    <t>t-113</t>
  </si>
  <si>
    <t>t-112</t>
  </si>
  <si>
    <t>t-111</t>
  </si>
  <si>
    <t>t-110</t>
  </si>
  <si>
    <t>t-109</t>
  </si>
  <si>
    <t>t-108</t>
  </si>
  <si>
    <t>t-107</t>
  </si>
  <si>
    <t>t-106</t>
  </si>
  <si>
    <t>t-105</t>
  </si>
  <si>
    <t>t-104</t>
  </si>
  <si>
    <t>t-103</t>
  </si>
  <si>
    <t>t-102</t>
  </si>
  <si>
    <t>t-101</t>
  </si>
  <si>
    <t>t-100</t>
  </si>
  <si>
    <t>t-99</t>
  </si>
  <si>
    <t>t-98</t>
  </si>
  <si>
    <t>t-97</t>
  </si>
  <si>
    <t>t-96</t>
  </si>
  <si>
    <t>t-95</t>
  </si>
  <si>
    <t>t-94</t>
  </si>
  <si>
    <t>t-93</t>
  </si>
  <si>
    <t>t-92</t>
  </si>
  <si>
    <t>t-91</t>
  </si>
  <si>
    <t>t-90</t>
  </si>
  <si>
    <t>t-89</t>
  </si>
  <si>
    <t>t-88</t>
  </si>
  <si>
    <t>t-87</t>
  </si>
  <si>
    <t>t-86</t>
  </si>
  <si>
    <t>t-85</t>
  </si>
  <si>
    <t>t-84</t>
  </si>
  <si>
    <t>t-83</t>
  </si>
  <si>
    <t>t-82</t>
  </si>
  <si>
    <t>t-81</t>
  </si>
  <si>
    <t>t-80</t>
  </si>
  <si>
    <t>t-79</t>
  </si>
  <si>
    <t>t-78</t>
  </si>
  <si>
    <t>t-77</t>
  </si>
  <si>
    <t>t-76</t>
  </si>
  <si>
    <t>t-75</t>
  </si>
  <si>
    <t>t-74</t>
  </si>
  <si>
    <t>t-73</t>
  </si>
  <si>
    <t>t-72</t>
  </si>
  <si>
    <t>t-71</t>
  </si>
  <si>
    <t>t-70</t>
  </si>
  <si>
    <t>t-69</t>
  </si>
  <si>
    <t>t-68</t>
  </si>
  <si>
    <t>t-67</t>
  </si>
  <si>
    <t>t-66</t>
  </si>
  <si>
    <t>t-65</t>
  </si>
  <si>
    <t>t-64</t>
  </si>
  <si>
    <t>t-63</t>
  </si>
  <si>
    <t>t-62</t>
  </si>
  <si>
    <t>t-61</t>
  </si>
  <si>
    <t>t-60</t>
  </si>
  <si>
    <t>t-59</t>
  </si>
  <si>
    <t>t-58</t>
  </si>
  <si>
    <t>t-57</t>
  </si>
  <si>
    <t>t-56</t>
  </si>
  <si>
    <t>t-55</t>
  </si>
  <si>
    <t>t-54</t>
  </si>
  <si>
    <t>t-53</t>
  </si>
  <si>
    <t>t-52</t>
  </si>
  <si>
    <t>t-51</t>
  </si>
  <si>
    <t>t-50</t>
  </si>
  <si>
    <t>t-49</t>
  </si>
  <si>
    <t>t-48</t>
  </si>
  <si>
    <t>t-47</t>
  </si>
  <si>
    <t>t-46</t>
  </si>
  <si>
    <t>t-45</t>
  </si>
  <si>
    <t>t-44</t>
  </si>
  <si>
    <t>t-43</t>
  </si>
  <si>
    <t>t-42</t>
  </si>
  <si>
    <t>t-41</t>
  </si>
  <si>
    <t>t-40</t>
  </si>
  <si>
    <t>t-39</t>
  </si>
  <si>
    <t>t-38</t>
  </si>
  <si>
    <t>t-37</t>
  </si>
  <si>
    <t>t-36</t>
  </si>
  <si>
    <t>t-35</t>
  </si>
  <si>
    <t>t-34</t>
  </si>
  <si>
    <t>t-33</t>
  </si>
  <si>
    <t>t-32</t>
  </si>
  <si>
    <t>t-31</t>
  </si>
  <si>
    <t>t-30</t>
  </si>
  <si>
    <t>t-29</t>
  </si>
  <si>
    <t>t-28</t>
  </si>
  <si>
    <t>t-27</t>
  </si>
  <si>
    <t>t-26</t>
  </si>
  <si>
    <t>t-25</t>
  </si>
  <si>
    <t>t-24</t>
  </si>
  <si>
    <t>t-23</t>
  </si>
  <si>
    <t>t-22</t>
  </si>
  <si>
    <t>t-21</t>
  </si>
  <si>
    <t>t-20</t>
  </si>
  <si>
    <t>t-19</t>
  </si>
  <si>
    <t>t-18</t>
  </si>
  <si>
    <t>t-17</t>
  </si>
  <si>
    <t>t-16</t>
  </si>
  <si>
    <t>t-15</t>
  </si>
  <si>
    <t>t-14</t>
  </si>
  <si>
    <t>t-13</t>
  </si>
  <si>
    <t>t-12</t>
  </si>
  <si>
    <t>t-11</t>
  </si>
  <si>
    <t>t-10</t>
  </si>
  <si>
    <t>t-9</t>
  </si>
  <si>
    <t>t-8</t>
  </si>
  <si>
    <t>t-7</t>
  </si>
  <si>
    <t>t-6</t>
  </si>
  <si>
    <t>t-5</t>
  </si>
  <si>
    <t>t-4</t>
  </si>
  <si>
    <t>t-3</t>
  </si>
  <si>
    <t>t-2</t>
  </si>
  <si>
    <t>t-1</t>
  </si>
  <si>
    <t>€/$</t>
  </si>
  <si>
    <t>€/Y</t>
  </si>
  <si>
    <t>Limite operativo Giornaliero</t>
  </si>
  <si>
    <t>Tasso €/$</t>
  </si>
  <si>
    <t>M-t-M</t>
  </si>
  <si>
    <t>Posizione in $</t>
  </si>
  <si>
    <t>Posizione in Y</t>
  </si>
  <si>
    <t>Valore di Mercato Portafoglio</t>
  </si>
  <si>
    <t>-</t>
  </si>
  <si>
    <t>Livello di confidenza</t>
  </si>
  <si>
    <t>Input Modello VaR "Var-Cov"</t>
  </si>
  <si>
    <t>correlazioni</t>
  </si>
  <si>
    <t>Deviazione Standard</t>
  </si>
  <si>
    <t>Multiplo di Sigma (k)</t>
  </si>
  <si>
    <t>VaR</t>
  </si>
  <si>
    <t>VaR Portafoglio</t>
  </si>
  <si>
    <t>CORR SEMPLICE</t>
  </si>
  <si>
    <t>CORR ESPON</t>
  </si>
  <si>
    <t>COV ESPON</t>
  </si>
  <si>
    <t>VM FUTURE</t>
  </si>
  <si>
    <t>VaR Future</t>
  </si>
  <si>
    <t>Co-VaR (99%)</t>
  </si>
  <si>
    <t>Rischio Operativo</t>
  </si>
  <si>
    <t>Intesa SP</t>
  </si>
  <si>
    <t>DATE</t>
  </si>
  <si>
    <t>INTESA SP</t>
  </si>
  <si>
    <t>VOLSWAGEN</t>
  </si>
  <si>
    <t>VOLKSW</t>
  </si>
  <si>
    <t>PORTAF</t>
  </si>
  <si>
    <t>Volkswagen</t>
  </si>
  <si>
    <t>Evento estremo %</t>
  </si>
  <si>
    <t>VM Volks</t>
  </si>
  <si>
    <t>VM INT</t>
  </si>
  <si>
    <t>sigma INT</t>
  </si>
  <si>
    <t>sigma VOLKS</t>
  </si>
  <si>
    <t>VaR INT</t>
  </si>
  <si>
    <t>VaR VOLKS</t>
  </si>
  <si>
    <t>NOKIA</t>
  </si>
  <si>
    <t>VM NOKIA</t>
  </si>
  <si>
    <t>sigma NOKIA</t>
  </si>
  <si>
    <t>VaR NOKIA</t>
  </si>
  <si>
    <t>MSCI FINLANDIA</t>
  </si>
  <si>
    <t>MSCI GERMANIA</t>
  </si>
  <si>
    <t>MSCI ITALIA</t>
  </si>
  <si>
    <t>VM VOLKS</t>
  </si>
  <si>
    <t>BMW</t>
  </si>
  <si>
    <t>VM BMW</t>
  </si>
  <si>
    <t>PORT</t>
  </si>
  <si>
    <t>K</t>
  </si>
  <si>
    <t>SIGMA INT</t>
  </si>
  <si>
    <t>SIGMA BMW</t>
  </si>
  <si>
    <t>SIGMA VOLKS</t>
  </si>
  <si>
    <t>VAR INT</t>
  </si>
  <si>
    <t>VAR BMW</t>
  </si>
  <si>
    <t>VAR VOLKS</t>
  </si>
  <si>
    <t>ITALIA</t>
  </si>
  <si>
    <t>INT</t>
  </si>
  <si>
    <t>GERMANIA</t>
  </si>
  <si>
    <t>VOLKS</t>
  </si>
  <si>
    <t>MKT ITALIA</t>
  </si>
  <si>
    <t>MKT GERMANIA</t>
  </si>
  <si>
    <t>SIGMA MKT IT</t>
  </si>
  <si>
    <t>SIGMA MKT GERM</t>
  </si>
  <si>
    <t>BETA ITALIANI</t>
  </si>
  <si>
    <t>INTESA</t>
  </si>
  <si>
    <t>BETA TEDESCHI</t>
  </si>
  <si>
    <t>Var GERMANIA</t>
  </si>
  <si>
    <t>corr(IT,Germ)</t>
  </si>
  <si>
    <t>var PORT (delta normal)</t>
  </si>
  <si>
    <t>var port (asset norm)</t>
  </si>
  <si>
    <t>V. Mkt</t>
  </si>
  <si>
    <t>Dur. Modificata</t>
  </si>
  <si>
    <t>Tres</t>
  </si>
  <si>
    <t>BOT Trimestrale</t>
  </si>
  <si>
    <t>Tassi 3 mesi</t>
  </si>
  <si>
    <t>Tassi 10 anni</t>
  </si>
  <si>
    <t>Rendimento atteso</t>
  </si>
  <si>
    <t>Deviazione Standard t. interesse</t>
  </si>
  <si>
    <t>tasso 3 mesi</t>
  </si>
  <si>
    <t>tasso 10 anni</t>
  </si>
  <si>
    <t>IBM</t>
  </si>
  <si>
    <t>APPLE</t>
  </si>
  <si>
    <t>S&amp;P 500</t>
  </si>
  <si>
    <t>VM IBM</t>
  </si>
  <si>
    <t>VM APPLE</t>
  </si>
  <si>
    <t>VaR IBM</t>
  </si>
  <si>
    <t>VaR APPLE</t>
  </si>
  <si>
    <t>Beta IBM</t>
  </si>
  <si>
    <t>Beta APPLE</t>
  </si>
  <si>
    <t>trasferimento rischio cambio al desk valutario</t>
  </si>
  <si>
    <t>Posiz in $</t>
  </si>
  <si>
    <t>k</t>
  </si>
  <si>
    <t>VM €</t>
  </si>
  <si>
    <t>sigma</t>
  </si>
  <si>
    <t>VAR BOND</t>
  </si>
  <si>
    <t>VAR EQUITY</t>
  </si>
  <si>
    <t>VAR EXCHANGE</t>
  </si>
  <si>
    <t>VAR TRADING BOOK</t>
  </si>
  <si>
    <t>$/€</t>
  </si>
  <si>
    <t>Y/€</t>
  </si>
  <si>
    <t>Tasso $/€</t>
  </si>
  <si>
    <t>Tasso Y/€</t>
  </si>
  <si>
    <t>BTP strip Decennale</t>
  </si>
  <si>
    <t>S&amp;P500</t>
  </si>
  <si>
    <t>Unicredit</t>
  </si>
  <si>
    <t>VM UNICREDIT</t>
  </si>
  <si>
    <t>UNICREDIT</t>
  </si>
  <si>
    <t>SIGMA UNICREDIT</t>
  </si>
  <si>
    <t>VAR UNICREDIT</t>
  </si>
  <si>
    <t>VaR Intesa SP</t>
  </si>
  <si>
    <t>VaR unicredit</t>
  </si>
  <si>
    <t>VaR ITALIA</t>
  </si>
  <si>
    <t>VaR BMW</t>
  </si>
  <si>
    <t>Alfa</t>
  </si>
  <si>
    <t>Beta</t>
  </si>
  <si>
    <t>Gamma</t>
  </si>
  <si>
    <t>Pesi</t>
  </si>
  <si>
    <t>Portafoglio</t>
  </si>
  <si>
    <t>VaR PORTAFOGLIO Simulazioni Storiche</t>
  </si>
  <si>
    <t>Gradi libertà</t>
  </si>
  <si>
    <t>k t-student</t>
  </si>
  <si>
    <t>Sigma</t>
  </si>
  <si>
    <t>VaR (99%) Distr. Norm.</t>
  </si>
  <si>
    <t>k (norm) - z</t>
  </si>
  <si>
    <t>Asimmetria (S)</t>
  </si>
  <si>
    <t>Curtosi stand (K)</t>
  </si>
  <si>
    <r>
      <t>k*   -     Z</t>
    </r>
    <r>
      <rPr>
        <vertAlign val="subscript"/>
        <sz val="8"/>
        <color indexed="9"/>
        <rFont val="Arial"/>
        <family val="2"/>
      </rPr>
      <t>Ad</t>
    </r>
  </si>
  <si>
    <t>Num</t>
  </si>
  <si>
    <t>Ponder.</t>
  </si>
  <si>
    <t>Ponder. Stand</t>
  </si>
  <si>
    <t>Cum</t>
  </si>
  <si>
    <t>Dato interpolato</t>
  </si>
  <si>
    <t>FTSE ITALY BANKS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</si>
</sst>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0.0%"/>
    <numFmt numFmtId="166" formatCode="0.000%"/>
    <numFmt numFmtId="167" formatCode="_-&quot;€&quot;\ * #,##0_-;\-&quot;€&quot;\ * #,##0_-;_-&quot;€&quot;\ * &quot;-&quot;??_-;_-@_-"/>
    <numFmt numFmtId="168" formatCode="0.000"/>
    <numFmt numFmtId="169" formatCode="0.0"/>
    <numFmt numFmtId="170" formatCode="_-* #,##0.00000000000000000000000000000000000000000_-;\-* #,##0.00000000000000000000000000000000000000000_-;_-* &quot;-&quot;??_-;_-@_-"/>
    <numFmt numFmtId="171" formatCode="_-* #,##0.000_-;\-* #,##0.000_-;_-* &quot;-&quot;??_-;_-@_-"/>
    <numFmt numFmtId="172" formatCode="0.00000%"/>
    <numFmt numFmtId="173" formatCode="&quot;€&quot;\ #,##0.00"/>
    <numFmt numFmtId="174" formatCode="0.000000"/>
    <numFmt numFmtId="175" formatCode="&quot;€&quot;\ #,##0.0"/>
    <numFmt numFmtId="176" formatCode="&quot;€&quot;\ #,##0"/>
    <numFmt numFmtId="177" formatCode="[$$-409]#,##0"/>
    <numFmt numFmtId="178" formatCode="[$JPY]\ #,##0"/>
    <numFmt numFmtId="179" formatCode="_-* #,##0.000000_-;\-* #,##0.000000_-;_-* &quot;-&quot;??_-;_-@_-"/>
    <numFmt numFmtId="180" formatCode="_-[$€-410]\ * #,##0.00_-;\-[$€-410]\ * #,##0.00_-;_-[$€-410]\ * &quot;-&quot;??_-;_-@_-"/>
    <numFmt numFmtId="181" formatCode="[$USD]\ #,##0.00;[Red]\-[$USD]\ #,##0.00"/>
    <numFmt numFmtId="182" formatCode="[$€-410]\ #,##0.00;[Red]\-[$€-410]\ #,##0.00"/>
    <numFmt numFmtId="183" formatCode="#,##0_ ;\-#,##0\ "/>
    <numFmt numFmtId="184" formatCode="#,##0.00_ ;\-#,##0.00\ "/>
    <numFmt numFmtId="185" formatCode="#,##0.000_ ;\-#,##0.000\ "/>
    <numFmt numFmtId="186" formatCode="#,##0.000"/>
    <numFmt numFmtId="187" formatCode="0.0000%"/>
  </numFmts>
  <fonts count="3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name val="Symbol"/>
      <family val="1"/>
      <charset val="2"/>
    </font>
    <font>
      <sz val="10"/>
      <color indexed="9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8"/>
      <color indexed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6" tint="0.59999389629810485"/>
      <name val="Arial"/>
      <family val="2"/>
    </font>
    <font>
      <b/>
      <sz val="10"/>
      <color theme="0"/>
      <name val="Arial"/>
      <family val="2"/>
    </font>
    <font>
      <sz val="10"/>
      <color rgb="FF00B0F0"/>
      <name val="Arial"/>
      <family val="2"/>
    </font>
    <font>
      <sz val="10"/>
      <color rgb="FF00B050"/>
      <name val="Arial"/>
      <family val="2"/>
    </font>
    <font>
      <b/>
      <sz val="11"/>
      <name val="Arial"/>
      <family val="2"/>
    </font>
    <font>
      <vertAlign val="subscript"/>
      <sz val="8"/>
      <color indexed="9"/>
      <name val="Arial"/>
      <family val="2"/>
    </font>
    <font>
      <b/>
      <sz val="11"/>
      <color theme="0"/>
      <name val="Arial"/>
      <family val="2"/>
    </font>
    <font>
      <b/>
      <sz val="8"/>
      <name val="Arial"/>
      <family val="2"/>
    </font>
    <font>
      <b/>
      <sz val="8"/>
      <color theme="3" tint="0.3999755851924192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/>
    <xf numFmtId="0" fontId="12" fillId="0" borderId="0"/>
    <xf numFmtId="0" fontId="5" fillId="0" borderId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2" fillId="0" borderId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6">
    <xf numFmtId="0" fontId="0" fillId="0" borderId="0" xfId="0"/>
    <xf numFmtId="0" fontId="3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170" fontId="6" fillId="0" borderId="0" xfId="5" applyNumberFormat="1" applyFont="1"/>
    <xf numFmtId="166" fontId="6" fillId="0" borderId="0" xfId="9" applyNumberFormat="1" applyFont="1"/>
    <xf numFmtId="0" fontId="6" fillId="0" borderId="0" xfId="8" applyFont="1"/>
    <xf numFmtId="10" fontId="6" fillId="0" borderId="0" xfId="9" applyNumberFormat="1" applyFont="1"/>
    <xf numFmtId="2" fontId="6" fillId="0" borderId="0" xfId="8" applyNumberFormat="1" applyFont="1"/>
    <xf numFmtId="0" fontId="7" fillId="3" borderId="0" xfId="8" applyFont="1" applyFill="1" applyAlignment="1">
      <alignment horizontal="center"/>
    </xf>
    <xf numFmtId="0" fontId="6" fillId="4" borderId="2" xfId="8" applyFont="1" applyFill="1" applyBorder="1" applyAlignment="1">
      <alignment horizontal="center"/>
    </xf>
    <xf numFmtId="169" fontId="6" fillId="4" borderId="3" xfId="8" applyNumberFormat="1" applyFont="1" applyFill="1" applyBorder="1" applyAlignment="1">
      <alignment horizontal="center"/>
    </xf>
    <xf numFmtId="169" fontId="6" fillId="0" borderId="0" xfId="8" applyNumberFormat="1" applyFont="1"/>
    <xf numFmtId="10" fontId="3" fillId="2" borderId="1" xfId="9" applyNumberFormat="1" applyFont="1" applyFill="1" applyBorder="1" applyAlignment="1">
      <alignment horizontal="center"/>
    </xf>
    <xf numFmtId="0" fontId="0" fillId="3" borderId="0" xfId="0" applyFill="1"/>
    <xf numFmtId="173" fontId="0" fillId="3" borderId="0" xfId="0" applyNumberFormat="1" applyFill="1"/>
    <xf numFmtId="0" fontId="9" fillId="5" borderId="0" xfId="0" applyFont="1" applyFill="1"/>
    <xf numFmtId="173" fontId="9" fillId="5" borderId="0" xfId="0" applyNumberFormat="1" applyFont="1" applyFill="1"/>
    <xf numFmtId="0" fontId="0" fillId="2" borderId="1" xfId="0" applyFill="1" applyBorder="1"/>
    <xf numFmtId="173" fontId="0" fillId="2" borderId="1" xfId="0" applyNumberFormat="1" applyFill="1" applyBorder="1"/>
    <xf numFmtId="164" fontId="0" fillId="2" borderId="1" xfId="12" applyFont="1" applyFill="1" applyBorder="1"/>
    <xf numFmtId="173" fontId="0" fillId="2" borderId="1" xfId="12" applyNumberFormat="1" applyFont="1" applyFill="1" applyBorder="1"/>
    <xf numFmtId="0" fontId="8" fillId="6" borderId="1" xfId="0" applyFont="1" applyFill="1" applyBorder="1" applyAlignment="1">
      <alignment horizontal="center"/>
    </xf>
    <xf numFmtId="173" fontId="8" fillId="6" borderId="1" xfId="0" applyNumberFormat="1" applyFont="1" applyFill="1" applyBorder="1"/>
    <xf numFmtId="9" fontId="8" fillId="0" borderId="0" xfId="0" applyNumberFormat="1" applyFont="1" applyAlignment="1">
      <alignment horizontal="left"/>
    </xf>
    <xf numFmtId="0" fontId="0" fillId="0" borderId="1" xfId="0" applyBorder="1"/>
    <xf numFmtId="0" fontId="0" fillId="4" borderId="1" xfId="0" applyFill="1" applyBorder="1"/>
    <xf numFmtId="164" fontId="3" fillId="2" borderId="4" xfId="12" applyFont="1" applyFill="1" applyBorder="1"/>
    <xf numFmtId="0" fontId="3" fillId="3" borderId="4" xfId="0" applyFont="1" applyFill="1" applyBorder="1"/>
    <xf numFmtId="164" fontId="3" fillId="3" borderId="4" xfId="12" applyFont="1" applyFill="1" applyBorder="1"/>
    <xf numFmtId="165" fontId="0" fillId="3" borderId="1" xfId="0" applyNumberFormat="1" applyFill="1" applyBorder="1"/>
    <xf numFmtId="164" fontId="1" fillId="2" borderId="1" xfId="12" applyFill="1" applyBorder="1"/>
    <xf numFmtId="173" fontId="1" fillId="2" borderId="1" xfId="12" applyNumberFormat="1" applyFill="1" applyBorder="1"/>
    <xf numFmtId="10" fontId="0" fillId="2" borderId="1" xfId="0" applyNumberFormat="1" applyFill="1" applyBorder="1"/>
    <xf numFmtId="10" fontId="0" fillId="2" borderId="1" xfId="9" applyNumberFormat="1" applyFont="1" applyFill="1" applyBorder="1"/>
    <xf numFmtId="171" fontId="0" fillId="2" borderId="1" xfId="3" applyNumberFormat="1" applyFont="1" applyFill="1" applyBorder="1"/>
    <xf numFmtId="10" fontId="0" fillId="4" borderId="1" xfId="0" applyNumberFormat="1" applyFill="1" applyBorder="1" applyAlignment="1">
      <alignment horizontal="center"/>
    </xf>
    <xf numFmtId="0" fontId="0" fillId="7" borderId="1" xfId="0" applyFill="1" applyBorder="1"/>
    <xf numFmtId="164" fontId="0" fillId="7" borderId="1" xfId="12" applyFont="1" applyFill="1" applyBorder="1"/>
    <xf numFmtId="164" fontId="1" fillId="3" borderId="1" xfId="12" applyFill="1" applyBorder="1"/>
    <xf numFmtId="165" fontId="1" fillId="4" borderId="1" xfId="9" applyNumberFormat="1" applyFill="1" applyBorder="1"/>
    <xf numFmtId="10" fontId="1" fillId="6" borderId="1" xfId="9" applyNumberFormat="1" applyFill="1" applyBorder="1"/>
    <xf numFmtId="168" fontId="0" fillId="0" borderId="0" xfId="0" applyNumberFormat="1"/>
    <xf numFmtId="164" fontId="11" fillId="8" borderId="1" xfId="0" applyNumberFormat="1" applyFont="1" applyFill="1" applyBorder="1"/>
    <xf numFmtId="0" fontId="13" fillId="6" borderId="4" xfId="0" applyFont="1" applyFill="1" applyBorder="1"/>
    <xf numFmtId="0" fontId="21" fillId="13" borderId="0" xfId="0" applyFont="1" applyFill="1"/>
    <xf numFmtId="173" fontId="21" fillId="13" borderId="0" xfId="12" applyNumberFormat="1" applyFont="1" applyFill="1"/>
    <xf numFmtId="0" fontId="21" fillId="14" borderId="0" xfId="0" applyFont="1" applyFill="1"/>
    <xf numFmtId="173" fontId="21" fillId="14" borderId="0" xfId="12" applyNumberFormat="1" applyFont="1" applyFill="1"/>
    <xf numFmtId="173" fontId="21" fillId="14" borderId="0" xfId="0" applyNumberFormat="1" applyFont="1" applyFill="1"/>
    <xf numFmtId="0" fontId="13" fillId="9" borderId="4" xfId="0" applyFont="1" applyFill="1" applyBorder="1"/>
    <xf numFmtId="0" fontId="3" fillId="10" borderId="5" xfId="6" applyFont="1" applyFill="1" applyBorder="1" applyAlignment="1">
      <alignment horizontal="center"/>
    </xf>
    <xf numFmtId="0" fontId="3" fillId="10" borderId="1" xfId="6" applyFont="1" applyFill="1" applyBorder="1" applyAlignment="1">
      <alignment horizontal="center"/>
    </xf>
    <xf numFmtId="0" fontId="13" fillId="11" borderId="0" xfId="6" applyFill="1"/>
    <xf numFmtId="0" fontId="13" fillId="11" borderId="1" xfId="6" applyFill="1" applyBorder="1"/>
    <xf numFmtId="166" fontId="13" fillId="11" borderId="1" xfId="6" applyNumberFormat="1" applyFill="1" applyBorder="1" applyAlignment="1">
      <alignment horizontal="center"/>
    </xf>
    <xf numFmtId="10" fontId="13" fillId="11" borderId="1" xfId="6" applyNumberFormat="1" applyFill="1" applyBorder="1" applyAlignment="1">
      <alignment horizontal="center"/>
    </xf>
    <xf numFmtId="0" fontId="3" fillId="10" borderId="1" xfId="6" applyFont="1" applyFill="1" applyBorder="1"/>
    <xf numFmtId="0" fontId="8" fillId="10" borderId="1" xfId="6" applyFont="1" applyFill="1" applyBorder="1" applyAlignment="1">
      <alignment horizontal="center"/>
    </xf>
    <xf numFmtId="10" fontId="13" fillId="10" borderId="1" xfId="6" applyNumberFormat="1" applyFill="1" applyBorder="1" applyAlignment="1">
      <alignment horizontal="center"/>
    </xf>
    <xf numFmtId="10" fontId="14" fillId="10" borderId="1" xfId="6" applyNumberFormat="1" applyFont="1" applyFill="1" applyBorder="1" applyAlignment="1">
      <alignment horizontal="center"/>
    </xf>
    <xf numFmtId="10" fontId="0" fillId="0" borderId="0" xfId="0" applyNumberFormat="1"/>
    <xf numFmtId="0" fontId="22" fillId="4" borderId="4" xfId="0" applyFont="1" applyFill="1" applyBorder="1"/>
    <xf numFmtId="164" fontId="22" fillId="4" borderId="0" xfId="12" applyFont="1" applyFill="1"/>
    <xf numFmtId="10" fontId="13" fillId="11" borderId="0" xfId="9" applyNumberFormat="1" applyFont="1" applyFill="1"/>
    <xf numFmtId="9" fontId="0" fillId="0" borderId="0" xfId="0" applyNumberFormat="1"/>
    <xf numFmtId="0" fontId="0" fillId="0" borderId="6" xfId="0" applyBorder="1"/>
    <xf numFmtId="0" fontId="15" fillId="0" borderId="7" xfId="0" applyFont="1" applyBorder="1" applyAlignment="1">
      <alignment horizontal="center"/>
    </xf>
    <xf numFmtId="0" fontId="13" fillId="0" borderId="0" xfId="6" applyAlignment="1">
      <alignment horizontal="center"/>
    </xf>
    <xf numFmtId="0" fontId="13" fillId="0" borderId="0" xfId="6"/>
    <xf numFmtId="10" fontId="0" fillId="0" borderId="0" xfId="10" applyNumberFormat="1" applyFont="1"/>
    <xf numFmtId="164" fontId="0" fillId="0" borderId="0" xfId="0" applyNumberFormat="1"/>
    <xf numFmtId="0" fontId="13" fillId="0" borderId="1" xfId="0" applyFont="1" applyBorder="1" applyAlignment="1">
      <alignment horizontal="center"/>
    </xf>
    <xf numFmtId="10" fontId="0" fillId="0" borderId="1" xfId="9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73" fontId="13" fillId="2" borderId="1" xfId="12" applyNumberFormat="1" applyFont="1" applyFill="1" applyBorder="1"/>
    <xf numFmtId="10" fontId="3" fillId="2" borderId="1" xfId="10" applyNumberFormat="1" applyFont="1" applyFill="1" applyBorder="1" applyAlignment="1">
      <alignment horizontal="center"/>
    </xf>
    <xf numFmtId="10" fontId="3" fillId="3" borderId="1" xfId="10" applyNumberFormat="1" applyFont="1" applyFill="1" applyBorder="1" applyAlignment="1">
      <alignment horizontal="center"/>
    </xf>
    <xf numFmtId="164" fontId="13" fillId="3" borderId="1" xfId="12" applyFont="1" applyFill="1" applyBorder="1"/>
    <xf numFmtId="0" fontId="0" fillId="6" borderId="1" xfId="0" applyFill="1" applyBorder="1"/>
    <xf numFmtId="10" fontId="0" fillId="6" borderId="1" xfId="10" applyNumberFormat="1" applyFont="1" applyFill="1" applyBorder="1"/>
    <xf numFmtId="0" fontId="3" fillId="2" borderId="1" xfId="7" applyFont="1" applyFill="1" applyBorder="1" applyAlignment="1">
      <alignment horizontal="center"/>
    </xf>
    <xf numFmtId="0" fontId="3" fillId="11" borderId="0" xfId="7" applyFont="1" applyFill="1" applyAlignment="1">
      <alignment horizontal="center"/>
    </xf>
    <xf numFmtId="0" fontId="13" fillId="2" borderId="1" xfId="7" applyFont="1" applyFill="1" applyBorder="1" applyAlignment="1">
      <alignment horizontal="left"/>
    </xf>
    <xf numFmtId="0" fontId="13" fillId="11" borderId="0" xfId="7" applyFont="1" applyFill="1"/>
    <xf numFmtId="14" fontId="3" fillId="2" borderId="1" xfId="6" applyNumberFormat="1" applyFont="1" applyFill="1" applyBorder="1" applyAlignment="1">
      <alignment horizontal="center"/>
    </xf>
    <xf numFmtId="10" fontId="3" fillId="11" borderId="0" xfId="10" applyNumberFormat="1" applyFont="1" applyFill="1" applyBorder="1" applyAlignment="1">
      <alignment horizontal="center"/>
    </xf>
    <xf numFmtId="0" fontId="13" fillId="6" borderId="1" xfId="7" applyFont="1" applyFill="1" applyBorder="1"/>
    <xf numFmtId="0" fontId="13" fillId="11" borderId="0" xfId="7" applyFont="1" applyFill="1" applyAlignment="1">
      <alignment horizontal="center"/>
    </xf>
    <xf numFmtId="177" fontId="13" fillId="2" borderId="1" xfId="13" applyNumberFormat="1" applyFill="1" applyBorder="1"/>
    <xf numFmtId="176" fontId="13" fillId="5" borderId="1" xfId="7" applyNumberFormat="1" applyFont="1" applyFill="1" applyBorder="1"/>
    <xf numFmtId="178" fontId="13" fillId="2" borderId="1" xfId="13" applyNumberFormat="1" applyFill="1" applyBorder="1"/>
    <xf numFmtId="0" fontId="13" fillId="4" borderId="1" xfId="7" applyFont="1" applyFill="1" applyBorder="1" applyAlignment="1">
      <alignment horizontal="left"/>
    </xf>
    <xf numFmtId="176" fontId="13" fillId="4" borderId="1" xfId="7" quotePrefix="1" applyNumberFormat="1" applyFont="1" applyFill="1" applyBorder="1"/>
    <xf numFmtId="176" fontId="13" fillId="12" borderId="1" xfId="7" applyNumberFormat="1" applyFont="1" applyFill="1" applyBorder="1"/>
    <xf numFmtId="0" fontId="13" fillId="0" borderId="0" xfId="7" applyFont="1"/>
    <xf numFmtId="10" fontId="13" fillId="2" borderId="1" xfId="10" applyNumberFormat="1" applyFill="1" applyBorder="1"/>
    <xf numFmtId="164" fontId="13" fillId="11" borderId="0" xfId="13" applyFill="1" applyBorder="1"/>
    <xf numFmtId="173" fontId="13" fillId="11" borderId="0" xfId="13" applyNumberFormat="1" applyFill="1" applyBorder="1"/>
    <xf numFmtId="0" fontId="4" fillId="11" borderId="0" xfId="7" applyFont="1" applyFill="1" applyAlignment="1">
      <alignment horizontal="left"/>
    </xf>
    <xf numFmtId="0" fontId="9" fillId="6" borderId="1" xfId="7" applyFont="1" applyFill="1" applyBorder="1" applyAlignment="1">
      <alignment horizontal="left"/>
    </xf>
    <xf numFmtId="10" fontId="9" fillId="6" borderId="1" xfId="7" applyNumberFormat="1" applyFont="1" applyFill="1" applyBorder="1"/>
    <xf numFmtId="1" fontId="3" fillId="6" borderId="1" xfId="7" applyNumberFormat="1" applyFont="1" applyFill="1" applyBorder="1" applyAlignment="1">
      <alignment horizontal="center"/>
    </xf>
    <xf numFmtId="2" fontId="13" fillId="6" borderId="1" xfId="7" applyNumberFormat="1" applyFont="1" applyFill="1" applyBorder="1" applyAlignment="1">
      <alignment horizontal="center"/>
    </xf>
    <xf numFmtId="171" fontId="9" fillId="6" borderId="1" xfId="4" applyNumberFormat="1" applyFont="1" applyFill="1" applyBorder="1" applyAlignment="1">
      <alignment horizontal="center"/>
    </xf>
    <xf numFmtId="0" fontId="13" fillId="12" borderId="1" xfId="7" applyFont="1" applyFill="1" applyBorder="1"/>
    <xf numFmtId="176" fontId="13" fillId="12" borderId="1" xfId="13" applyNumberFormat="1" applyFill="1" applyBorder="1"/>
    <xf numFmtId="179" fontId="13" fillId="11" borderId="0" xfId="4" applyNumberFormat="1" applyFill="1"/>
    <xf numFmtId="0" fontId="11" fillId="8" borderId="1" xfId="7" applyFont="1" applyFill="1" applyBorder="1"/>
    <xf numFmtId="0" fontId="16" fillId="11" borderId="0" xfId="7" applyFont="1" applyFill="1"/>
    <xf numFmtId="173" fontId="3" fillId="2" borderId="1" xfId="13" applyNumberFormat="1" applyFont="1" applyFill="1" applyBorder="1"/>
    <xf numFmtId="2" fontId="0" fillId="0" borderId="1" xfId="0" applyNumberFormat="1" applyBorder="1"/>
    <xf numFmtId="43" fontId="0" fillId="0" borderId="0" xfId="3" applyFont="1"/>
    <xf numFmtId="168" fontId="0" fillId="3" borderId="1" xfId="3" applyNumberFormat="1" applyFont="1" applyFill="1" applyBorder="1" applyAlignment="1">
      <alignment horizontal="center" vertical="center"/>
    </xf>
    <xf numFmtId="176" fontId="21" fillId="15" borderId="1" xfId="13" applyNumberFormat="1" applyFont="1" applyFill="1" applyBorder="1"/>
    <xf numFmtId="0" fontId="21" fillId="15" borderId="0" xfId="0" applyFont="1" applyFill="1"/>
    <xf numFmtId="173" fontId="21" fillId="15" borderId="0" xfId="0" applyNumberFormat="1" applyFont="1" applyFill="1"/>
    <xf numFmtId="0" fontId="13" fillId="0" borderId="0" xfId="0" applyFont="1"/>
    <xf numFmtId="10" fontId="0" fillId="0" borderId="0" xfId="9" applyNumberFormat="1" applyFont="1"/>
    <xf numFmtId="0" fontId="3" fillId="16" borderId="1" xfId="0" applyFont="1" applyFill="1" applyBorder="1" applyAlignment="1">
      <alignment horizontal="center"/>
    </xf>
    <xf numFmtId="164" fontId="17" fillId="16" borderId="1" xfId="12" applyFont="1" applyFill="1" applyBorder="1"/>
    <xf numFmtId="10" fontId="3" fillId="16" borderId="1" xfId="9" applyNumberFormat="1" applyFont="1" applyFill="1" applyBorder="1" applyAlignment="1">
      <alignment horizontal="center"/>
    </xf>
    <xf numFmtId="10" fontId="17" fillId="16" borderId="1" xfId="9" applyNumberFormat="1" applyFont="1" applyFill="1" applyBorder="1" applyAlignment="1">
      <alignment horizontal="center"/>
    </xf>
    <xf numFmtId="0" fontId="0" fillId="2" borderId="8" xfId="0" applyFill="1" applyBorder="1"/>
    <xf numFmtId="2" fontId="13" fillId="0" borderId="1" xfId="0" applyNumberFormat="1" applyFont="1" applyBorder="1" applyAlignment="1">
      <alignment horizontal="center"/>
    </xf>
    <xf numFmtId="10" fontId="13" fillId="0" borderId="1" xfId="9" applyNumberFormat="1" applyFont="1" applyBorder="1" applyAlignment="1">
      <alignment horizontal="center"/>
    </xf>
    <xf numFmtId="0" fontId="0" fillId="17" borderId="1" xfId="0" applyFill="1" applyBorder="1"/>
    <xf numFmtId="164" fontId="3" fillId="18" borderId="9" xfId="12" applyFont="1" applyFill="1" applyBorder="1"/>
    <xf numFmtId="164" fontId="0" fillId="18" borderId="0" xfId="0" applyNumberFormat="1" applyFill="1"/>
    <xf numFmtId="164" fontId="3" fillId="3" borderId="0" xfId="12" applyFont="1" applyFill="1" applyBorder="1"/>
    <xf numFmtId="168" fontId="0" fillId="16" borderId="0" xfId="0" applyNumberFormat="1" applyFill="1"/>
    <xf numFmtId="10" fontId="18" fillId="16" borderId="1" xfId="9" applyNumberFormat="1" applyFont="1" applyFill="1" applyBorder="1"/>
    <xf numFmtId="164" fontId="3" fillId="3" borderId="1" xfId="12" applyFont="1" applyFill="1" applyBorder="1"/>
    <xf numFmtId="164" fontId="3" fillId="16" borderId="1" xfId="12" applyFont="1" applyFill="1" applyBorder="1"/>
    <xf numFmtId="0" fontId="0" fillId="16" borderId="1" xfId="0" applyFill="1" applyBorder="1"/>
    <xf numFmtId="180" fontId="0" fillId="16" borderId="1" xfId="0" applyNumberFormat="1" applyFill="1" applyBorder="1"/>
    <xf numFmtId="0" fontId="13" fillId="16" borderId="1" xfId="0" applyFont="1" applyFill="1" applyBorder="1"/>
    <xf numFmtId="0" fontId="13" fillId="18" borderId="1" xfId="0" applyFont="1" applyFill="1" applyBorder="1"/>
    <xf numFmtId="0" fontId="3" fillId="18" borderId="1" xfId="0" applyFont="1" applyFill="1" applyBorder="1" applyAlignment="1">
      <alignment horizontal="center"/>
    </xf>
    <xf numFmtId="10" fontId="3" fillId="18" borderId="1" xfId="9" applyNumberFormat="1" applyFont="1" applyFill="1" applyBorder="1" applyAlignment="1">
      <alignment horizontal="center"/>
    </xf>
    <xf numFmtId="10" fontId="23" fillId="18" borderId="1" xfId="9" applyNumberFormat="1" applyFont="1" applyFill="1" applyBorder="1" applyAlignment="1">
      <alignment horizontal="center"/>
    </xf>
    <xf numFmtId="10" fontId="13" fillId="16" borderId="1" xfId="9" applyNumberFormat="1" applyFont="1" applyFill="1" applyBorder="1"/>
    <xf numFmtId="43" fontId="18" fillId="16" borderId="1" xfId="3" applyFont="1" applyFill="1" applyBorder="1"/>
    <xf numFmtId="164" fontId="0" fillId="0" borderId="1" xfId="12" applyFont="1" applyBorder="1"/>
    <xf numFmtId="164" fontId="0" fillId="18" borderId="1" xfId="0" applyNumberFormat="1" applyFill="1" applyBorder="1"/>
    <xf numFmtId="2" fontId="0" fillId="18" borderId="1" xfId="0" applyNumberFormat="1" applyFill="1" applyBorder="1"/>
    <xf numFmtId="0" fontId="13" fillId="19" borderId="1" xfId="0" applyFont="1" applyFill="1" applyBorder="1"/>
    <xf numFmtId="164" fontId="19" fillId="19" borderId="1" xfId="12" applyFont="1" applyFill="1" applyBorder="1"/>
    <xf numFmtId="176" fontId="3" fillId="2" borderId="1" xfId="13" applyNumberFormat="1" applyFont="1" applyFill="1" applyBorder="1"/>
    <xf numFmtId="0" fontId="13" fillId="2" borderId="1" xfId="7" applyFont="1" applyFill="1" applyBorder="1" applyAlignment="1">
      <alignment horizontal="center"/>
    </xf>
    <xf numFmtId="176" fontId="13" fillId="2" borderId="1" xfId="13" applyNumberFormat="1" applyFont="1" applyFill="1" applyBorder="1"/>
    <xf numFmtId="43" fontId="13" fillId="2" borderId="1" xfId="4" applyFont="1" applyFill="1" applyBorder="1"/>
    <xf numFmtId="10" fontId="13" fillId="2" borderId="1" xfId="4" applyNumberFormat="1" applyFont="1" applyFill="1" applyBorder="1"/>
    <xf numFmtId="176" fontId="3" fillId="4" borderId="1" xfId="7" quotePrefix="1" applyNumberFormat="1" applyFont="1" applyFill="1" applyBorder="1"/>
    <xf numFmtId="43" fontId="3" fillId="4" borderId="1" xfId="4" applyFont="1" applyFill="1" applyBorder="1"/>
    <xf numFmtId="10" fontId="13" fillId="11" borderId="0" xfId="7" applyNumberFormat="1" applyFont="1" applyFill="1"/>
    <xf numFmtId="175" fontId="13" fillId="12" borderId="1" xfId="13" applyNumberFormat="1" applyFill="1" applyBorder="1"/>
    <xf numFmtId="176" fontId="11" fillId="8" borderId="1" xfId="13" applyNumberFormat="1" applyFont="1" applyFill="1" applyBorder="1"/>
    <xf numFmtId="43" fontId="13" fillId="11" borderId="0" xfId="3" applyFont="1" applyFill="1"/>
    <xf numFmtId="10" fontId="9" fillId="6" borderId="1" xfId="7" applyNumberFormat="1" applyFont="1" applyFill="1" applyBorder="1" applyAlignment="1">
      <alignment horizontal="center"/>
    </xf>
    <xf numFmtId="181" fontId="13" fillId="3" borderId="1" xfId="12" applyNumberFormat="1" applyFont="1" applyFill="1" applyBorder="1"/>
    <xf numFmtId="180" fontId="13" fillId="3" borderId="1" xfId="12" applyNumberFormat="1" applyFont="1" applyFill="1" applyBorder="1"/>
    <xf numFmtId="182" fontId="13" fillId="3" borderId="1" xfId="12" applyNumberFormat="1" applyFont="1" applyFill="1" applyBorder="1"/>
    <xf numFmtId="173" fontId="0" fillId="0" borderId="0" xfId="0" applyNumberFormat="1"/>
    <xf numFmtId="173" fontId="0" fillId="16" borderId="1" xfId="0" applyNumberFormat="1" applyFill="1" applyBorder="1"/>
    <xf numFmtId="10" fontId="0" fillId="16" borderId="1" xfId="0" applyNumberFormat="1" applyFill="1" applyBorder="1"/>
    <xf numFmtId="173" fontId="0" fillId="19" borderId="1" xfId="0" applyNumberFormat="1" applyFill="1" applyBorder="1"/>
    <xf numFmtId="0" fontId="13" fillId="20" borderId="1" xfId="0" applyFont="1" applyFill="1" applyBorder="1"/>
    <xf numFmtId="0" fontId="13" fillId="19" borderId="1" xfId="0" applyFont="1" applyFill="1" applyBorder="1" applyAlignment="1">
      <alignment wrapText="1"/>
    </xf>
    <xf numFmtId="167" fontId="2" fillId="19" borderId="1" xfId="12" applyNumberFormat="1" applyFont="1" applyFill="1" applyBorder="1"/>
    <xf numFmtId="167" fontId="2" fillId="20" borderId="1" xfId="12" applyNumberFormat="1" applyFont="1" applyFill="1" applyBorder="1"/>
    <xf numFmtId="172" fontId="6" fillId="0" borderId="0" xfId="9" applyNumberFormat="1" applyFont="1"/>
    <xf numFmtId="0" fontId="15" fillId="16" borderId="7" xfId="0" applyFont="1" applyFill="1" applyBorder="1" applyAlignment="1">
      <alignment horizontal="center"/>
    </xf>
    <xf numFmtId="0" fontId="0" fillId="16" borderId="0" xfId="0" applyFill="1"/>
    <xf numFmtId="2" fontId="0" fillId="16" borderId="0" xfId="0" applyNumberFormat="1" applyFill="1"/>
    <xf numFmtId="0" fontId="0" fillId="16" borderId="6" xfId="0" applyFill="1" applyBorder="1"/>
    <xf numFmtId="2" fontId="0" fillId="16" borderId="6" xfId="0" applyNumberFormat="1" applyFill="1" applyBorder="1"/>
    <xf numFmtId="171" fontId="13" fillId="2" borderId="1" xfId="4" applyNumberFormat="1" applyFont="1" applyFill="1" applyBorder="1"/>
    <xf numFmtId="173" fontId="24" fillId="21" borderId="1" xfId="0" applyNumberFormat="1" applyFont="1" applyFill="1" applyBorder="1"/>
    <xf numFmtId="0" fontId="13" fillId="16" borderId="0" xfId="0" applyFont="1" applyFill="1"/>
    <xf numFmtId="164" fontId="3" fillId="2" borderId="1" xfId="12" applyFont="1" applyFill="1" applyBorder="1"/>
    <xf numFmtId="0" fontId="3" fillId="3" borderId="1" xfId="0" applyFont="1" applyFill="1" applyBorder="1"/>
    <xf numFmtId="0" fontId="13" fillId="6" borderId="1" xfId="0" applyFont="1" applyFill="1" applyBorder="1"/>
    <xf numFmtId="0" fontId="22" fillId="4" borderId="1" xfId="0" applyFont="1" applyFill="1" applyBorder="1"/>
    <xf numFmtId="164" fontId="22" fillId="4" borderId="4" xfId="12" applyFont="1" applyFill="1" applyBorder="1"/>
    <xf numFmtId="10" fontId="20" fillId="22" borderId="0" xfId="9" applyNumberFormat="1" applyFont="1" applyFill="1"/>
    <xf numFmtId="0" fontId="3" fillId="0" borderId="0" xfId="0" applyFont="1"/>
    <xf numFmtId="0" fontId="3" fillId="17" borderId="1" xfId="0" applyFont="1" applyFill="1" applyBorder="1"/>
    <xf numFmtId="164" fontId="0" fillId="2" borderId="1" xfId="13" applyFont="1" applyFill="1" applyBorder="1"/>
    <xf numFmtId="173" fontId="0" fillId="2" borderId="1" xfId="13" applyNumberFormat="1" applyFont="1" applyFill="1" applyBorder="1"/>
    <xf numFmtId="173" fontId="13" fillId="0" borderId="0" xfId="6" applyNumberFormat="1"/>
    <xf numFmtId="43" fontId="13" fillId="0" borderId="0" xfId="4" applyFont="1" applyAlignment="1">
      <alignment horizontal="right"/>
    </xf>
    <xf numFmtId="0" fontId="8" fillId="6" borderId="1" xfId="6" applyFont="1" applyFill="1" applyBorder="1" applyAlignment="1">
      <alignment horizontal="center"/>
    </xf>
    <xf numFmtId="173" fontId="8" fillId="6" borderId="1" xfId="6" applyNumberFormat="1" applyFont="1" applyFill="1" applyBorder="1"/>
    <xf numFmtId="43" fontId="8" fillId="0" borderId="0" xfId="4" applyFont="1" applyAlignment="1">
      <alignment horizontal="left"/>
    </xf>
    <xf numFmtId="9" fontId="8" fillId="0" borderId="0" xfId="6" applyNumberFormat="1" applyFont="1" applyAlignment="1">
      <alignment horizontal="left"/>
    </xf>
    <xf numFmtId="0" fontId="13" fillId="24" borderId="1" xfId="0" applyFont="1" applyFill="1" applyBorder="1" applyAlignment="1">
      <alignment horizontal="center"/>
    </xf>
    <xf numFmtId="9" fontId="0" fillId="24" borderId="1" xfId="0" applyNumberFormat="1" applyFill="1" applyBorder="1" applyAlignment="1">
      <alignment horizontal="center"/>
    </xf>
    <xf numFmtId="10" fontId="3" fillId="16" borderId="1" xfId="10" applyNumberFormat="1" applyFont="1" applyFill="1" applyBorder="1" applyAlignment="1">
      <alignment horizontal="center"/>
    </xf>
    <xf numFmtId="10" fontId="25" fillId="25" borderId="1" xfId="10" applyNumberFormat="1" applyFont="1" applyFill="1" applyBorder="1" applyAlignment="1">
      <alignment horizontal="center"/>
    </xf>
    <xf numFmtId="164" fontId="22" fillId="4" borderId="0" xfId="13" applyFont="1" applyFill="1"/>
    <xf numFmtId="43" fontId="26" fillId="0" borderId="0" xfId="4" applyFont="1" applyAlignment="1">
      <alignment horizontal="right"/>
    </xf>
    <xf numFmtId="43" fontId="27" fillId="0" borderId="0" xfId="4" applyFont="1" applyAlignment="1">
      <alignment horizontal="right"/>
    </xf>
    <xf numFmtId="0" fontId="3" fillId="26" borderId="0" xfId="0" applyFont="1" applyFill="1"/>
    <xf numFmtId="14" fontId="0" fillId="26" borderId="0" xfId="0" applyNumberFormat="1" applyFill="1"/>
    <xf numFmtId="0" fontId="3" fillId="2" borderId="1" xfId="14" applyFont="1" applyFill="1" applyBorder="1" applyAlignment="1">
      <alignment horizontal="center"/>
    </xf>
    <xf numFmtId="0" fontId="1" fillId="0" borderId="0" xfId="15"/>
    <xf numFmtId="164" fontId="0" fillId="2" borderId="1" xfId="16" applyFont="1" applyFill="1" applyBorder="1"/>
    <xf numFmtId="173" fontId="0" fillId="2" borderId="1" xfId="16" applyNumberFormat="1" applyFont="1" applyFill="1" applyBorder="1"/>
    <xf numFmtId="173" fontId="3" fillId="2" borderId="1" xfId="16" applyNumberFormat="1" applyFont="1" applyFill="1" applyBorder="1"/>
    <xf numFmtId="173" fontId="1" fillId="0" borderId="0" xfId="15" applyNumberFormat="1"/>
    <xf numFmtId="43" fontId="0" fillId="0" borderId="0" xfId="18" applyFont="1"/>
    <xf numFmtId="164" fontId="1" fillId="27" borderId="1" xfId="16" applyFont="1" applyFill="1" applyBorder="1"/>
    <xf numFmtId="9" fontId="28" fillId="27" borderId="1" xfId="17" applyFont="1" applyFill="1" applyBorder="1" applyAlignment="1">
      <alignment horizontal="center"/>
    </xf>
    <xf numFmtId="183" fontId="28" fillId="27" borderId="1" xfId="18" applyNumberFormat="1" applyFont="1" applyFill="1" applyBorder="1" applyAlignment="1">
      <alignment horizontal="center"/>
    </xf>
    <xf numFmtId="9" fontId="8" fillId="0" borderId="0" xfId="15" applyNumberFormat="1" applyFont="1" applyAlignment="1">
      <alignment horizontal="left"/>
    </xf>
    <xf numFmtId="164" fontId="1" fillId="16" borderId="1" xfId="16" applyFont="1" applyFill="1" applyBorder="1"/>
    <xf numFmtId="184" fontId="28" fillId="16" borderId="1" xfId="18" applyNumberFormat="1" applyFont="1" applyFill="1" applyBorder="1" applyAlignment="1">
      <alignment horizontal="center"/>
    </xf>
    <xf numFmtId="9" fontId="1" fillId="0" borderId="0" xfId="15" applyNumberFormat="1"/>
    <xf numFmtId="10" fontId="28" fillId="16" borderId="1" xfId="17" applyNumberFormat="1" applyFont="1" applyFill="1" applyBorder="1" applyAlignment="1">
      <alignment horizontal="center"/>
    </xf>
    <xf numFmtId="0" fontId="8" fillId="6" borderId="1" xfId="15" applyFont="1" applyFill="1" applyBorder="1" applyAlignment="1">
      <alignment horizontal="center"/>
    </xf>
    <xf numFmtId="173" fontId="8" fillId="6" borderId="1" xfId="15" applyNumberFormat="1" applyFont="1" applyFill="1" applyBorder="1"/>
    <xf numFmtId="10" fontId="1" fillId="0" borderId="0" xfId="15" applyNumberFormat="1"/>
    <xf numFmtId="0" fontId="1" fillId="6" borderId="1" xfId="15" applyFill="1" applyBorder="1" applyAlignment="1">
      <alignment horizontal="center"/>
    </xf>
    <xf numFmtId="173" fontId="1" fillId="6" borderId="1" xfId="15" applyNumberFormat="1" applyFill="1" applyBorder="1"/>
    <xf numFmtId="176" fontId="3" fillId="2" borderId="1" xfId="16" applyNumberFormat="1" applyFont="1" applyFill="1" applyBorder="1"/>
    <xf numFmtId="185" fontId="28" fillId="16" borderId="1" xfId="18" applyNumberFormat="1" applyFont="1" applyFill="1" applyBorder="1" applyAlignment="1">
      <alignment horizontal="center"/>
    </xf>
    <xf numFmtId="186" fontId="28" fillId="16" borderId="1" xfId="18" applyNumberFormat="1" applyFont="1" applyFill="1" applyBorder="1" applyAlignment="1">
      <alignment horizontal="center"/>
    </xf>
    <xf numFmtId="4" fontId="28" fillId="16" borderId="1" xfId="18" applyNumberFormat="1" applyFont="1" applyFill="1" applyBorder="1" applyAlignment="1">
      <alignment horizontal="center"/>
    </xf>
    <xf numFmtId="164" fontId="21" fillId="13" borderId="1" xfId="16" applyFont="1" applyFill="1" applyBorder="1"/>
    <xf numFmtId="185" fontId="30" fillId="13" borderId="1" xfId="18" applyNumberFormat="1" applyFont="1" applyFill="1" applyBorder="1" applyAlignment="1">
      <alignment horizontal="center"/>
    </xf>
    <xf numFmtId="0" fontId="31" fillId="16" borderId="1" xfId="15" applyFont="1" applyFill="1" applyBorder="1" applyAlignment="1">
      <alignment horizontal="center"/>
    </xf>
    <xf numFmtId="0" fontId="31" fillId="18" borderId="1" xfId="15" applyFont="1" applyFill="1" applyBorder="1" applyAlignment="1">
      <alignment horizontal="center"/>
    </xf>
    <xf numFmtId="0" fontId="31" fillId="2" borderId="1" xfId="15" applyFont="1" applyFill="1" applyBorder="1" applyAlignment="1">
      <alignment horizontal="center"/>
    </xf>
    <xf numFmtId="183" fontId="31" fillId="16" borderId="1" xfId="18" applyNumberFormat="1" applyFont="1" applyFill="1" applyBorder="1" applyAlignment="1">
      <alignment horizontal="center"/>
    </xf>
    <xf numFmtId="187" fontId="31" fillId="18" borderId="1" xfId="17" applyNumberFormat="1" applyFont="1" applyFill="1" applyBorder="1" applyAlignment="1">
      <alignment horizontal="center"/>
    </xf>
    <xf numFmtId="14" fontId="31" fillId="2" borderId="1" xfId="15" applyNumberFormat="1" applyFont="1" applyFill="1" applyBorder="1" applyAlignment="1">
      <alignment horizontal="center"/>
    </xf>
    <xf numFmtId="10" fontId="31" fillId="2" borderId="1" xfId="17" applyNumberFormat="1" applyFont="1" applyFill="1" applyBorder="1" applyAlignment="1">
      <alignment horizontal="center"/>
    </xf>
    <xf numFmtId="10" fontId="31" fillId="18" borderId="1" xfId="17" applyNumberFormat="1" applyFont="1" applyFill="1" applyBorder="1" applyAlignment="1">
      <alignment horizontal="center"/>
    </xf>
    <xf numFmtId="10" fontId="3" fillId="16" borderId="1" xfId="17" applyNumberFormat="1" applyFont="1" applyFill="1" applyBorder="1" applyAlignment="1">
      <alignment horizontal="center"/>
    </xf>
    <xf numFmtId="0" fontId="2" fillId="0" borderId="0" xfId="15" applyFont="1"/>
    <xf numFmtId="10" fontId="32" fillId="18" borderId="1" xfId="17" applyNumberFormat="1" applyFont="1" applyFill="1" applyBorder="1" applyAlignment="1">
      <alignment horizontal="center"/>
    </xf>
    <xf numFmtId="174" fontId="13" fillId="16" borderId="0" xfId="6" applyNumberFormat="1" applyFill="1" applyAlignment="1">
      <alignment horizontal="center"/>
    </xf>
    <xf numFmtId="17" fontId="13" fillId="16" borderId="0" xfId="6" applyNumberFormat="1" applyFill="1" applyAlignment="1">
      <alignment horizontal="center"/>
    </xf>
    <xf numFmtId="10" fontId="0" fillId="16" borderId="0" xfId="10" applyNumberFormat="1" applyFont="1" applyFill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165" fontId="0" fillId="0" borderId="1" xfId="9" applyNumberFormat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23" borderId="1" xfId="0" applyFont="1" applyFill="1" applyBorder="1" applyAlignment="1">
      <alignment horizontal="center"/>
    </xf>
    <xf numFmtId="0" fontId="13" fillId="16" borderId="1" xfId="0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13" fillId="18" borderId="1" xfId="0" applyFont="1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165" fontId="0" fillId="16" borderId="1" xfId="9" applyNumberFormat="1" applyFont="1" applyFill="1" applyBorder="1" applyAlignment="1">
      <alignment horizontal="center"/>
    </xf>
    <xf numFmtId="165" fontId="0" fillId="18" borderId="1" xfId="9" applyNumberFormat="1" applyFont="1" applyFill="1" applyBorder="1" applyAlignment="1">
      <alignment horizontal="center"/>
    </xf>
  </cellXfs>
  <cellStyles count="19">
    <cellStyle name="Euro" xfId="1" xr:uid="{F2EAAC2A-7894-45EA-AADE-2158227E325A}"/>
    <cellStyle name="Euro 2" xfId="2" xr:uid="{7A29DF3B-E76F-4FFC-8C06-4FC9DBE643D5}"/>
    <cellStyle name="Migliaia" xfId="3" builtinId="3"/>
    <cellStyle name="Migliaia 2" xfId="4" xr:uid="{FEFBE120-A91F-4A84-A320-1F5C2B361D19}"/>
    <cellStyle name="Migliaia 2 2" xfId="18" xr:uid="{A3E345FD-A309-4FAB-89C3-2AF6D84BA461}"/>
    <cellStyle name="Migliaia_dati nuovi2" xfId="5" xr:uid="{FA225217-C029-4C75-8F82-23E26F374D76}"/>
    <cellStyle name="Normale" xfId="0" builtinId="0"/>
    <cellStyle name="Normale 2" xfId="6" xr:uid="{94AB1CF9-4208-4795-9544-1A9A6B78B66A}"/>
    <cellStyle name="Normale 2 2" xfId="15" xr:uid="{DCB4E7EA-3B65-461D-BAE2-61CC741DA3A2}"/>
    <cellStyle name="Normale 3" xfId="14" xr:uid="{6D72664E-61B8-4264-81DE-2537E8EC8A41}"/>
    <cellStyle name="Normale_File Pomante - P&amp;C Banca" xfId="7" xr:uid="{F207AE99-6385-4E50-A9D5-F8404F1DEEB3}"/>
    <cellStyle name="Normale_tirandi_new" xfId="8" xr:uid="{A6DCB845-B045-40F3-8D9E-D9B59CE9D52D}"/>
    <cellStyle name="Percentuale" xfId="9" builtinId="5"/>
    <cellStyle name="Percentuale 2" xfId="10" xr:uid="{CD1467A6-4CBF-4320-9A7B-B5F9E3889B1E}"/>
    <cellStyle name="Percentuale 2 2" xfId="17" xr:uid="{483A776F-DFBA-4E93-992F-036C6E86397E}"/>
    <cellStyle name="Stile 1" xfId="11" xr:uid="{7163DD62-A913-4344-B130-761DBCA9E91B}"/>
    <cellStyle name="Valuta" xfId="12" builtinId="4"/>
    <cellStyle name="Valuta 2" xfId="13" xr:uid="{D368FE78-C9A6-48F7-9771-FB16502FD9AC}"/>
    <cellStyle name="Valuta 2 2" xfId="16" xr:uid="{DE1F63EE-8A4F-4858-9FA8-B7735F34C01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1.xml"/><Relationship Id="rId13" Type="http://schemas.openxmlformats.org/officeDocument/2006/relationships/worksheet" Target="worksheets/sheet11.xml"/><Relationship Id="rId18" Type="http://schemas.openxmlformats.org/officeDocument/2006/relationships/worksheet" Target="worksheets/sheet15.xml"/><Relationship Id="rId26" Type="http://schemas.openxmlformats.org/officeDocument/2006/relationships/worksheet" Target="worksheets/sheet2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0.xml"/><Relationship Id="rId17" Type="http://schemas.openxmlformats.org/officeDocument/2006/relationships/worksheet" Target="worksheets/sheet14.xml"/><Relationship Id="rId25" Type="http://schemas.openxmlformats.org/officeDocument/2006/relationships/worksheet" Target="worksheets/sheet2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3.xml"/><Relationship Id="rId20" Type="http://schemas.openxmlformats.org/officeDocument/2006/relationships/worksheet" Target="worksheets/sheet17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2.xml"/><Relationship Id="rId24" Type="http://schemas.openxmlformats.org/officeDocument/2006/relationships/worksheet" Target="worksheets/sheet2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2.xml"/><Relationship Id="rId23" Type="http://schemas.openxmlformats.org/officeDocument/2006/relationships/worksheet" Target="worksheets/sheet20.xml"/><Relationship Id="rId28" Type="http://schemas.openxmlformats.org/officeDocument/2006/relationships/theme" Target="theme/theme1.xml"/><Relationship Id="rId10" Type="http://schemas.openxmlformats.org/officeDocument/2006/relationships/worksheet" Target="worksheets/sheet9.xml"/><Relationship Id="rId19" Type="http://schemas.openxmlformats.org/officeDocument/2006/relationships/worksheet" Target="worksheets/sheet16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chartsheet" Target="chartsheets/sheet3.xml"/><Relationship Id="rId22" Type="http://schemas.openxmlformats.org/officeDocument/2006/relationships/worksheet" Target="worksheets/sheet19.xml"/><Relationship Id="rId27" Type="http://schemas.openxmlformats.org/officeDocument/2006/relationships/externalLink" Target="externalLinks/externalLink1.xml"/><Relationship Id="rId30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'Andamento Banche'!$B$1</c:f>
              <c:strCache>
                <c:ptCount val="1"/>
                <c:pt idx="0">
                  <c:v>FTSE ITALY BANKS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'Andamento Banche'!$A$2:$A$27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'Andamento Banche'!$B$2:$B$27</c:f>
              <c:numCache>
                <c:formatCode>0.0%</c:formatCode>
                <c:ptCount val="26"/>
                <c:pt idx="0">
                  <c:v>0.12378178559426459</c:v>
                </c:pt>
                <c:pt idx="1">
                  <c:v>-0.34543460925039876</c:v>
                </c:pt>
                <c:pt idx="2">
                  <c:v>-0.33027746474583497</c:v>
                </c:pt>
                <c:pt idx="3">
                  <c:v>0.38796671062804133</c:v>
                </c:pt>
                <c:pt idx="4">
                  <c:v>0.1157601572739187</c:v>
                </c:pt>
                <c:pt idx="5">
                  <c:v>0.33406748304114192</c:v>
                </c:pt>
                <c:pt idx="6">
                  <c:v>0.28924255431552537</c:v>
                </c:pt>
                <c:pt idx="7">
                  <c:v>-0.10208472058597563</c:v>
                </c:pt>
                <c:pt idx="8">
                  <c:v>-0.56086708499714777</c:v>
                </c:pt>
                <c:pt idx="9">
                  <c:v>0.28682774746687456</c:v>
                </c:pt>
                <c:pt idx="10">
                  <c:v>-0.30419274513762706</c:v>
                </c:pt>
                <c:pt idx="11">
                  <c:v>-0.44395009188509527</c:v>
                </c:pt>
                <c:pt idx="12">
                  <c:v>2.7309097234301621E-2</c:v>
                </c:pt>
                <c:pt idx="13">
                  <c:v>0.40128682695563839</c:v>
                </c:pt>
                <c:pt idx="14">
                  <c:v>0.12802078298695019</c:v>
                </c:pt>
                <c:pt idx="15">
                  <c:v>0.13914626961598195</c:v>
                </c:pt>
                <c:pt idx="16">
                  <c:v>-0.33085711599040862</c:v>
                </c:pt>
                <c:pt idx="17">
                  <c:v>0.20243114109050031</c:v>
                </c:pt>
                <c:pt idx="18">
                  <c:v>-0.27172325132939873</c:v>
                </c:pt>
                <c:pt idx="19">
                  <c:v>0.31445077429190404</c:v>
                </c:pt>
                <c:pt idx="20">
                  <c:v>-0.21926504700280788</c:v>
                </c:pt>
                <c:pt idx="21">
                  <c:v>0.43010164190774031</c:v>
                </c:pt>
                <c:pt idx="22">
                  <c:v>8.2007544694111863E-3</c:v>
                </c:pt>
                <c:pt idx="23">
                  <c:v>0.52979773331164259</c:v>
                </c:pt>
                <c:pt idx="24">
                  <c:v>0.64088476126333704</c:v>
                </c:pt>
                <c:pt idx="25">
                  <c:v>0.78229029400963457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BF-4C35-A29B-7908F8BD15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00734543"/>
        <c:axId val="1000724463"/>
      </c:barChart>
      <c:catAx>
        <c:axId val="10007345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000724463"/>
        <c:crosses val="autoZero"/>
        <c:auto val="1"/>
        <c:lblAlgn val="ctr"/>
        <c:lblOffset val="100"/>
        <c:noMultiLvlLbl val="0"/>
      </c:catAx>
      <c:valAx>
        <c:axId val="1000724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0007345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cat>
            <c:numRef>
              <c:f>'var-cov 1 titolo'!$A$2:$A$301</c:f>
              <c:numCache>
                <c:formatCode>m/d/yyyy</c:formatCode>
                <c:ptCount val="300"/>
                <c:pt idx="0">
                  <c:v>45852</c:v>
                </c:pt>
                <c:pt idx="1">
                  <c:v>45853</c:v>
                </c:pt>
                <c:pt idx="2">
                  <c:v>45854</c:v>
                </c:pt>
                <c:pt idx="3">
                  <c:v>45855</c:v>
                </c:pt>
                <c:pt idx="4">
                  <c:v>45856</c:v>
                </c:pt>
                <c:pt idx="5">
                  <c:v>45859</c:v>
                </c:pt>
                <c:pt idx="6">
                  <c:v>45860</c:v>
                </c:pt>
                <c:pt idx="7">
                  <c:v>45861</c:v>
                </c:pt>
                <c:pt idx="8">
                  <c:v>45862</c:v>
                </c:pt>
                <c:pt idx="9">
                  <c:v>45863</c:v>
                </c:pt>
                <c:pt idx="10">
                  <c:v>45866</c:v>
                </c:pt>
                <c:pt idx="11">
                  <c:v>45867</c:v>
                </c:pt>
                <c:pt idx="12">
                  <c:v>45868</c:v>
                </c:pt>
                <c:pt idx="13">
                  <c:v>45869</c:v>
                </c:pt>
                <c:pt idx="14">
                  <c:v>45870</c:v>
                </c:pt>
                <c:pt idx="15">
                  <c:v>45873</c:v>
                </c:pt>
                <c:pt idx="16">
                  <c:v>45874</c:v>
                </c:pt>
                <c:pt idx="17">
                  <c:v>45875</c:v>
                </c:pt>
                <c:pt idx="18">
                  <c:v>45876</c:v>
                </c:pt>
                <c:pt idx="19">
                  <c:v>45877</c:v>
                </c:pt>
                <c:pt idx="20">
                  <c:v>45880</c:v>
                </c:pt>
                <c:pt idx="21">
                  <c:v>45881</c:v>
                </c:pt>
                <c:pt idx="22">
                  <c:v>45882</c:v>
                </c:pt>
                <c:pt idx="23">
                  <c:v>45883</c:v>
                </c:pt>
                <c:pt idx="24">
                  <c:v>45884</c:v>
                </c:pt>
                <c:pt idx="25">
                  <c:v>45887</c:v>
                </c:pt>
                <c:pt idx="26">
                  <c:v>45888</c:v>
                </c:pt>
                <c:pt idx="27">
                  <c:v>45889</c:v>
                </c:pt>
                <c:pt idx="28">
                  <c:v>45890</c:v>
                </c:pt>
                <c:pt idx="29">
                  <c:v>45891</c:v>
                </c:pt>
                <c:pt idx="30">
                  <c:v>45894</c:v>
                </c:pt>
                <c:pt idx="31">
                  <c:v>45895</c:v>
                </c:pt>
                <c:pt idx="32">
                  <c:v>45896</c:v>
                </c:pt>
                <c:pt idx="33">
                  <c:v>45897</c:v>
                </c:pt>
                <c:pt idx="34">
                  <c:v>45898</c:v>
                </c:pt>
                <c:pt idx="35">
                  <c:v>45901</c:v>
                </c:pt>
                <c:pt idx="36">
                  <c:v>45902</c:v>
                </c:pt>
                <c:pt idx="37">
                  <c:v>45903</c:v>
                </c:pt>
                <c:pt idx="38">
                  <c:v>45904</c:v>
                </c:pt>
                <c:pt idx="39">
                  <c:v>45905</c:v>
                </c:pt>
                <c:pt idx="40">
                  <c:v>45908</c:v>
                </c:pt>
                <c:pt idx="41">
                  <c:v>45909</c:v>
                </c:pt>
                <c:pt idx="42">
                  <c:v>45910</c:v>
                </c:pt>
                <c:pt idx="43">
                  <c:v>45911</c:v>
                </c:pt>
                <c:pt idx="44">
                  <c:v>45912</c:v>
                </c:pt>
                <c:pt idx="45">
                  <c:v>45915</c:v>
                </c:pt>
                <c:pt idx="46">
                  <c:v>45916</c:v>
                </c:pt>
                <c:pt idx="47">
                  <c:v>45917</c:v>
                </c:pt>
                <c:pt idx="48">
                  <c:v>45918</c:v>
                </c:pt>
                <c:pt idx="49">
                  <c:v>45919</c:v>
                </c:pt>
                <c:pt idx="50">
                  <c:v>45922</c:v>
                </c:pt>
                <c:pt idx="51">
                  <c:v>45923</c:v>
                </c:pt>
                <c:pt idx="52">
                  <c:v>45924</c:v>
                </c:pt>
                <c:pt idx="53">
                  <c:v>45925</c:v>
                </c:pt>
                <c:pt idx="54">
                  <c:v>45926</c:v>
                </c:pt>
                <c:pt idx="55">
                  <c:v>45929</c:v>
                </c:pt>
                <c:pt idx="56">
                  <c:v>45930</c:v>
                </c:pt>
                <c:pt idx="57">
                  <c:v>45931</c:v>
                </c:pt>
                <c:pt idx="58">
                  <c:v>45932</c:v>
                </c:pt>
                <c:pt idx="59">
                  <c:v>45933</c:v>
                </c:pt>
                <c:pt idx="60">
                  <c:v>45936</c:v>
                </c:pt>
                <c:pt idx="61">
                  <c:v>45937</c:v>
                </c:pt>
                <c:pt idx="62">
                  <c:v>45938</c:v>
                </c:pt>
                <c:pt idx="63">
                  <c:v>45939</c:v>
                </c:pt>
                <c:pt idx="64">
                  <c:v>45940</c:v>
                </c:pt>
                <c:pt idx="65">
                  <c:v>45943</c:v>
                </c:pt>
                <c:pt idx="66">
                  <c:v>45944</c:v>
                </c:pt>
                <c:pt idx="67">
                  <c:v>45945</c:v>
                </c:pt>
                <c:pt idx="68">
                  <c:v>45946</c:v>
                </c:pt>
                <c:pt idx="69">
                  <c:v>45947</c:v>
                </c:pt>
                <c:pt idx="70">
                  <c:v>45950</c:v>
                </c:pt>
                <c:pt idx="71">
                  <c:v>45951</c:v>
                </c:pt>
                <c:pt idx="72">
                  <c:v>45952</c:v>
                </c:pt>
                <c:pt idx="73">
                  <c:v>45953</c:v>
                </c:pt>
                <c:pt idx="74">
                  <c:v>45954</c:v>
                </c:pt>
                <c:pt idx="75">
                  <c:v>45957</c:v>
                </c:pt>
                <c:pt idx="76">
                  <c:v>45958</c:v>
                </c:pt>
                <c:pt idx="77">
                  <c:v>45959</c:v>
                </c:pt>
                <c:pt idx="78">
                  <c:v>45960</c:v>
                </c:pt>
                <c:pt idx="79">
                  <c:v>45961</c:v>
                </c:pt>
                <c:pt idx="80">
                  <c:v>45964</c:v>
                </c:pt>
                <c:pt idx="81">
                  <c:v>45965</c:v>
                </c:pt>
                <c:pt idx="82">
                  <c:v>45966</c:v>
                </c:pt>
                <c:pt idx="83">
                  <c:v>45967</c:v>
                </c:pt>
                <c:pt idx="84">
                  <c:v>45968</c:v>
                </c:pt>
                <c:pt idx="85">
                  <c:v>45971</c:v>
                </c:pt>
                <c:pt idx="86">
                  <c:v>45972</c:v>
                </c:pt>
                <c:pt idx="87">
                  <c:v>45973</c:v>
                </c:pt>
                <c:pt idx="88">
                  <c:v>45974</c:v>
                </c:pt>
                <c:pt idx="89">
                  <c:v>45975</c:v>
                </c:pt>
                <c:pt idx="90">
                  <c:v>45978</c:v>
                </c:pt>
                <c:pt idx="91">
                  <c:v>45979</c:v>
                </c:pt>
                <c:pt idx="92">
                  <c:v>45980</c:v>
                </c:pt>
                <c:pt idx="93">
                  <c:v>45981</c:v>
                </c:pt>
                <c:pt idx="94">
                  <c:v>45982</c:v>
                </c:pt>
                <c:pt idx="95">
                  <c:v>45985</c:v>
                </c:pt>
                <c:pt idx="96">
                  <c:v>45986</c:v>
                </c:pt>
                <c:pt idx="97">
                  <c:v>45987</c:v>
                </c:pt>
                <c:pt idx="98">
                  <c:v>45988</c:v>
                </c:pt>
                <c:pt idx="99">
                  <c:v>45989</c:v>
                </c:pt>
                <c:pt idx="100">
                  <c:v>45992</c:v>
                </c:pt>
                <c:pt idx="101">
                  <c:v>45993</c:v>
                </c:pt>
                <c:pt idx="102">
                  <c:v>45994</c:v>
                </c:pt>
                <c:pt idx="103">
                  <c:v>45995</c:v>
                </c:pt>
                <c:pt idx="104">
                  <c:v>45996</c:v>
                </c:pt>
                <c:pt idx="105">
                  <c:v>45999</c:v>
                </c:pt>
                <c:pt idx="106">
                  <c:v>46000</c:v>
                </c:pt>
                <c:pt idx="107">
                  <c:v>46001</c:v>
                </c:pt>
                <c:pt idx="108">
                  <c:v>46002</c:v>
                </c:pt>
                <c:pt idx="109">
                  <c:v>46003</c:v>
                </c:pt>
                <c:pt idx="110">
                  <c:v>46006</c:v>
                </c:pt>
                <c:pt idx="111">
                  <c:v>46007</c:v>
                </c:pt>
                <c:pt idx="112">
                  <c:v>46008</c:v>
                </c:pt>
                <c:pt idx="113">
                  <c:v>46009</c:v>
                </c:pt>
                <c:pt idx="114">
                  <c:v>46010</c:v>
                </c:pt>
                <c:pt idx="115">
                  <c:v>46013</c:v>
                </c:pt>
                <c:pt idx="116">
                  <c:v>46014</c:v>
                </c:pt>
                <c:pt idx="117">
                  <c:v>46015</c:v>
                </c:pt>
                <c:pt idx="118">
                  <c:v>46016</c:v>
                </c:pt>
                <c:pt idx="119">
                  <c:v>46017</c:v>
                </c:pt>
                <c:pt idx="120">
                  <c:v>46020</c:v>
                </c:pt>
                <c:pt idx="121">
                  <c:v>46021</c:v>
                </c:pt>
                <c:pt idx="122">
                  <c:v>46022</c:v>
                </c:pt>
                <c:pt idx="123">
                  <c:v>46023</c:v>
                </c:pt>
                <c:pt idx="124">
                  <c:v>46024</c:v>
                </c:pt>
                <c:pt idx="125">
                  <c:v>46027</c:v>
                </c:pt>
                <c:pt idx="126">
                  <c:v>46028</c:v>
                </c:pt>
                <c:pt idx="127">
                  <c:v>46029</c:v>
                </c:pt>
                <c:pt idx="128">
                  <c:v>46030</c:v>
                </c:pt>
                <c:pt idx="129">
                  <c:v>46031</c:v>
                </c:pt>
                <c:pt idx="130">
                  <c:v>46034</c:v>
                </c:pt>
                <c:pt idx="131">
                  <c:v>46035</c:v>
                </c:pt>
                <c:pt idx="132">
                  <c:v>46036</c:v>
                </c:pt>
                <c:pt idx="133">
                  <c:v>46037</c:v>
                </c:pt>
                <c:pt idx="134">
                  <c:v>46038</c:v>
                </c:pt>
                <c:pt idx="135">
                  <c:v>46041</c:v>
                </c:pt>
                <c:pt idx="136">
                  <c:v>46042</c:v>
                </c:pt>
                <c:pt idx="137">
                  <c:v>46043</c:v>
                </c:pt>
                <c:pt idx="138">
                  <c:v>46044</c:v>
                </c:pt>
                <c:pt idx="139">
                  <c:v>46045</c:v>
                </c:pt>
                <c:pt idx="140">
                  <c:v>46048</c:v>
                </c:pt>
                <c:pt idx="141">
                  <c:v>46049</c:v>
                </c:pt>
                <c:pt idx="142">
                  <c:v>46050</c:v>
                </c:pt>
                <c:pt idx="143">
                  <c:v>46051</c:v>
                </c:pt>
                <c:pt idx="144">
                  <c:v>46052</c:v>
                </c:pt>
                <c:pt idx="145">
                  <c:v>46055</c:v>
                </c:pt>
                <c:pt idx="146">
                  <c:v>46056</c:v>
                </c:pt>
                <c:pt idx="147">
                  <c:v>46057</c:v>
                </c:pt>
                <c:pt idx="148">
                  <c:v>46058</c:v>
                </c:pt>
                <c:pt idx="149">
                  <c:v>46059</c:v>
                </c:pt>
                <c:pt idx="150">
                  <c:v>46062</c:v>
                </c:pt>
                <c:pt idx="151">
                  <c:v>46063</c:v>
                </c:pt>
                <c:pt idx="152">
                  <c:v>46064</c:v>
                </c:pt>
                <c:pt idx="153">
                  <c:v>46065</c:v>
                </c:pt>
                <c:pt idx="154">
                  <c:v>46066</c:v>
                </c:pt>
                <c:pt idx="155">
                  <c:v>46069</c:v>
                </c:pt>
                <c:pt idx="156">
                  <c:v>46070</c:v>
                </c:pt>
                <c:pt idx="157">
                  <c:v>46071</c:v>
                </c:pt>
                <c:pt idx="158">
                  <c:v>46072</c:v>
                </c:pt>
                <c:pt idx="159">
                  <c:v>46073</c:v>
                </c:pt>
                <c:pt idx="160">
                  <c:v>46076</c:v>
                </c:pt>
                <c:pt idx="161">
                  <c:v>46077</c:v>
                </c:pt>
                <c:pt idx="162">
                  <c:v>46078</c:v>
                </c:pt>
                <c:pt idx="163">
                  <c:v>46079</c:v>
                </c:pt>
                <c:pt idx="164">
                  <c:v>46080</c:v>
                </c:pt>
                <c:pt idx="165">
                  <c:v>46083</c:v>
                </c:pt>
                <c:pt idx="166">
                  <c:v>46084</c:v>
                </c:pt>
                <c:pt idx="167">
                  <c:v>46085</c:v>
                </c:pt>
                <c:pt idx="168">
                  <c:v>46086</c:v>
                </c:pt>
                <c:pt idx="169">
                  <c:v>46087</c:v>
                </c:pt>
                <c:pt idx="170">
                  <c:v>46090</c:v>
                </c:pt>
                <c:pt idx="171">
                  <c:v>46091</c:v>
                </c:pt>
                <c:pt idx="172">
                  <c:v>46092</c:v>
                </c:pt>
                <c:pt idx="173">
                  <c:v>46093</c:v>
                </c:pt>
                <c:pt idx="174">
                  <c:v>46094</c:v>
                </c:pt>
                <c:pt idx="175">
                  <c:v>46097</c:v>
                </c:pt>
                <c:pt idx="176">
                  <c:v>46098</c:v>
                </c:pt>
                <c:pt idx="177">
                  <c:v>46099</c:v>
                </c:pt>
                <c:pt idx="178">
                  <c:v>46100</c:v>
                </c:pt>
                <c:pt idx="179">
                  <c:v>46101</c:v>
                </c:pt>
                <c:pt idx="180">
                  <c:v>46104</c:v>
                </c:pt>
                <c:pt idx="181">
                  <c:v>46105</c:v>
                </c:pt>
                <c:pt idx="182">
                  <c:v>46106</c:v>
                </c:pt>
                <c:pt idx="183">
                  <c:v>46107</c:v>
                </c:pt>
                <c:pt idx="184">
                  <c:v>46108</c:v>
                </c:pt>
                <c:pt idx="185">
                  <c:v>46111</c:v>
                </c:pt>
                <c:pt idx="186">
                  <c:v>46112</c:v>
                </c:pt>
                <c:pt idx="187">
                  <c:v>46113</c:v>
                </c:pt>
                <c:pt idx="188">
                  <c:v>46114</c:v>
                </c:pt>
                <c:pt idx="189">
                  <c:v>46115</c:v>
                </c:pt>
                <c:pt idx="190">
                  <c:v>46118</c:v>
                </c:pt>
                <c:pt idx="191">
                  <c:v>46119</c:v>
                </c:pt>
                <c:pt idx="192">
                  <c:v>46120</c:v>
                </c:pt>
                <c:pt idx="193">
                  <c:v>46121</c:v>
                </c:pt>
                <c:pt idx="194">
                  <c:v>46122</c:v>
                </c:pt>
                <c:pt idx="195">
                  <c:v>46125</c:v>
                </c:pt>
                <c:pt idx="196">
                  <c:v>46126</c:v>
                </c:pt>
                <c:pt idx="197">
                  <c:v>46127</c:v>
                </c:pt>
                <c:pt idx="198">
                  <c:v>46128</c:v>
                </c:pt>
                <c:pt idx="199">
                  <c:v>46129</c:v>
                </c:pt>
                <c:pt idx="200">
                  <c:v>46132</c:v>
                </c:pt>
                <c:pt idx="201">
                  <c:v>46133</c:v>
                </c:pt>
                <c:pt idx="202">
                  <c:v>46134</c:v>
                </c:pt>
                <c:pt idx="203">
                  <c:v>46135</c:v>
                </c:pt>
                <c:pt idx="204">
                  <c:v>46136</c:v>
                </c:pt>
                <c:pt idx="205">
                  <c:v>46139</c:v>
                </c:pt>
                <c:pt idx="206">
                  <c:v>46140</c:v>
                </c:pt>
                <c:pt idx="207">
                  <c:v>46141</c:v>
                </c:pt>
                <c:pt idx="208">
                  <c:v>46142</c:v>
                </c:pt>
                <c:pt idx="209">
                  <c:v>46143</c:v>
                </c:pt>
                <c:pt idx="210">
                  <c:v>46146</c:v>
                </c:pt>
                <c:pt idx="211">
                  <c:v>46147</c:v>
                </c:pt>
                <c:pt idx="212">
                  <c:v>46148</c:v>
                </c:pt>
                <c:pt idx="213">
                  <c:v>46149</c:v>
                </c:pt>
                <c:pt idx="214">
                  <c:v>46150</c:v>
                </c:pt>
                <c:pt idx="215">
                  <c:v>46153</c:v>
                </c:pt>
                <c:pt idx="216">
                  <c:v>46154</c:v>
                </c:pt>
                <c:pt idx="217">
                  <c:v>46155</c:v>
                </c:pt>
                <c:pt idx="218">
                  <c:v>46156</c:v>
                </c:pt>
                <c:pt idx="219">
                  <c:v>46157</c:v>
                </c:pt>
                <c:pt idx="220">
                  <c:v>46160</c:v>
                </c:pt>
                <c:pt idx="221">
                  <c:v>46161</c:v>
                </c:pt>
                <c:pt idx="222">
                  <c:v>46162</c:v>
                </c:pt>
                <c:pt idx="223">
                  <c:v>46163</c:v>
                </c:pt>
                <c:pt idx="224">
                  <c:v>46164</c:v>
                </c:pt>
                <c:pt idx="225">
                  <c:v>46167</c:v>
                </c:pt>
                <c:pt idx="226">
                  <c:v>46168</c:v>
                </c:pt>
                <c:pt idx="227">
                  <c:v>46169</c:v>
                </c:pt>
                <c:pt idx="228">
                  <c:v>46170</c:v>
                </c:pt>
                <c:pt idx="229">
                  <c:v>46171</c:v>
                </c:pt>
                <c:pt idx="230">
                  <c:v>46174</c:v>
                </c:pt>
                <c:pt idx="231">
                  <c:v>46175</c:v>
                </c:pt>
                <c:pt idx="232">
                  <c:v>46176</c:v>
                </c:pt>
                <c:pt idx="233">
                  <c:v>46177</c:v>
                </c:pt>
                <c:pt idx="234">
                  <c:v>46178</c:v>
                </c:pt>
                <c:pt idx="235">
                  <c:v>46181</c:v>
                </c:pt>
                <c:pt idx="236">
                  <c:v>46182</c:v>
                </c:pt>
                <c:pt idx="237">
                  <c:v>46183</c:v>
                </c:pt>
                <c:pt idx="238">
                  <c:v>46184</c:v>
                </c:pt>
                <c:pt idx="239">
                  <c:v>46185</c:v>
                </c:pt>
                <c:pt idx="240">
                  <c:v>46188</c:v>
                </c:pt>
                <c:pt idx="241">
                  <c:v>46189</c:v>
                </c:pt>
                <c:pt idx="242">
                  <c:v>46190</c:v>
                </c:pt>
                <c:pt idx="243">
                  <c:v>46191</c:v>
                </c:pt>
                <c:pt idx="244">
                  <c:v>46192</c:v>
                </c:pt>
                <c:pt idx="245">
                  <c:v>46195</c:v>
                </c:pt>
                <c:pt idx="246">
                  <c:v>46196</c:v>
                </c:pt>
                <c:pt idx="247">
                  <c:v>46197</c:v>
                </c:pt>
                <c:pt idx="248">
                  <c:v>46198</c:v>
                </c:pt>
                <c:pt idx="249">
                  <c:v>46199</c:v>
                </c:pt>
                <c:pt idx="250">
                  <c:v>46202</c:v>
                </c:pt>
                <c:pt idx="251">
                  <c:v>46203</c:v>
                </c:pt>
                <c:pt idx="252">
                  <c:v>46204</c:v>
                </c:pt>
                <c:pt idx="253">
                  <c:v>46205</c:v>
                </c:pt>
                <c:pt idx="254">
                  <c:v>46206</c:v>
                </c:pt>
                <c:pt idx="255">
                  <c:v>46209</c:v>
                </c:pt>
                <c:pt idx="256">
                  <c:v>46210</c:v>
                </c:pt>
                <c:pt idx="257">
                  <c:v>46211</c:v>
                </c:pt>
                <c:pt idx="258">
                  <c:v>46212</c:v>
                </c:pt>
                <c:pt idx="259">
                  <c:v>46213</c:v>
                </c:pt>
                <c:pt idx="260">
                  <c:v>46216</c:v>
                </c:pt>
                <c:pt idx="261">
                  <c:v>46217</c:v>
                </c:pt>
                <c:pt idx="262">
                  <c:v>46218</c:v>
                </c:pt>
                <c:pt idx="263">
                  <c:v>46219</c:v>
                </c:pt>
                <c:pt idx="264">
                  <c:v>46220</c:v>
                </c:pt>
                <c:pt idx="265">
                  <c:v>46223</c:v>
                </c:pt>
                <c:pt idx="266">
                  <c:v>46224</c:v>
                </c:pt>
                <c:pt idx="267">
                  <c:v>46225</c:v>
                </c:pt>
                <c:pt idx="268">
                  <c:v>46226</c:v>
                </c:pt>
                <c:pt idx="269">
                  <c:v>46227</c:v>
                </c:pt>
                <c:pt idx="270">
                  <c:v>46230</c:v>
                </c:pt>
                <c:pt idx="271">
                  <c:v>46231</c:v>
                </c:pt>
                <c:pt idx="272">
                  <c:v>46232</c:v>
                </c:pt>
                <c:pt idx="273">
                  <c:v>46233</c:v>
                </c:pt>
                <c:pt idx="274">
                  <c:v>46234</c:v>
                </c:pt>
                <c:pt idx="275">
                  <c:v>46237</c:v>
                </c:pt>
                <c:pt idx="276">
                  <c:v>46238</c:v>
                </c:pt>
                <c:pt idx="277">
                  <c:v>46239</c:v>
                </c:pt>
                <c:pt idx="278">
                  <c:v>46240</c:v>
                </c:pt>
                <c:pt idx="279">
                  <c:v>46241</c:v>
                </c:pt>
                <c:pt idx="280">
                  <c:v>46244</c:v>
                </c:pt>
                <c:pt idx="281">
                  <c:v>46245</c:v>
                </c:pt>
                <c:pt idx="282">
                  <c:v>46246</c:v>
                </c:pt>
                <c:pt idx="283">
                  <c:v>46247</c:v>
                </c:pt>
                <c:pt idx="284">
                  <c:v>46248</c:v>
                </c:pt>
                <c:pt idx="285">
                  <c:v>46251</c:v>
                </c:pt>
                <c:pt idx="286">
                  <c:v>46252</c:v>
                </c:pt>
                <c:pt idx="287">
                  <c:v>46253</c:v>
                </c:pt>
                <c:pt idx="288">
                  <c:v>46254</c:v>
                </c:pt>
                <c:pt idx="289">
                  <c:v>46255</c:v>
                </c:pt>
                <c:pt idx="290">
                  <c:v>46258</c:v>
                </c:pt>
                <c:pt idx="291">
                  <c:v>46259</c:v>
                </c:pt>
                <c:pt idx="292">
                  <c:v>46260</c:v>
                </c:pt>
                <c:pt idx="293">
                  <c:v>46261</c:v>
                </c:pt>
                <c:pt idx="294">
                  <c:v>46262</c:v>
                </c:pt>
                <c:pt idx="295">
                  <c:v>46265</c:v>
                </c:pt>
                <c:pt idx="296">
                  <c:v>46266</c:v>
                </c:pt>
                <c:pt idx="297">
                  <c:v>46267</c:v>
                </c:pt>
                <c:pt idx="298">
                  <c:v>46268</c:v>
                </c:pt>
                <c:pt idx="299">
                  <c:v>46269</c:v>
                </c:pt>
              </c:numCache>
            </c:numRef>
          </c:cat>
          <c:val>
            <c:numRef>
              <c:f>'var-cov 1 titolo'!$B$2:$B$301</c:f>
              <c:numCache>
                <c:formatCode>0.00%</c:formatCode>
                <c:ptCount val="300"/>
                <c:pt idx="0">
                  <c:v>2.0325203252032089E-3</c:v>
                </c:pt>
                <c:pt idx="1">
                  <c:v>-1.0953346855983648E-2</c:v>
                </c:pt>
                <c:pt idx="2">
                  <c:v>1.8457752255946374E-3</c:v>
                </c:pt>
                <c:pt idx="3">
                  <c:v>8.2906857727739307E-3</c:v>
                </c:pt>
                <c:pt idx="4">
                  <c:v>1.1166379047811625E-3</c:v>
                </c:pt>
                <c:pt idx="5">
                  <c:v>-1.6223889677550206E-3</c:v>
                </c:pt>
                <c:pt idx="6">
                  <c:v>-2.0312817387778469E-4</c:v>
                </c:pt>
                <c:pt idx="7">
                  <c:v>1.9504266558309648E-2</c:v>
                </c:pt>
                <c:pt idx="8">
                  <c:v>9.565563969709057E-3</c:v>
                </c:pt>
                <c:pt idx="9">
                  <c:v>-1.3817607579944084E-3</c:v>
                </c:pt>
                <c:pt idx="10">
                  <c:v>5.139355603874244E-3</c:v>
                </c:pt>
                <c:pt idx="11">
                  <c:v>2.2222222222222306E-2</c:v>
                </c:pt>
                <c:pt idx="12">
                  <c:v>4.3863024240092294E-2</c:v>
                </c:pt>
                <c:pt idx="13">
                  <c:v>-2.4143015112421715E-2</c:v>
                </c:pt>
                <c:pt idx="14">
                  <c:v>-5.5712936732766748E-2</c:v>
                </c:pt>
                <c:pt idx="15">
                  <c:v>3.2399999999999984E-2</c:v>
                </c:pt>
                <c:pt idx="16">
                  <c:v>-5.8117008911275185E-3</c:v>
                </c:pt>
                <c:pt idx="17">
                  <c:v>7.9890880748247021E-3</c:v>
                </c:pt>
                <c:pt idx="18">
                  <c:v>1.6431471099941999E-2</c:v>
                </c:pt>
                <c:pt idx="19">
                  <c:v>1.4834537847090204E-2</c:v>
                </c:pt>
                <c:pt idx="20">
                  <c:v>-2.061469265367339E-3</c:v>
                </c:pt>
                <c:pt idx="21">
                  <c:v>3.3802816901408062E-3</c:v>
                </c:pt>
                <c:pt idx="22">
                  <c:v>1.6282987085906746E-2</c:v>
                </c:pt>
                <c:pt idx="23">
                  <c:v>1.4548802946593118E-2</c:v>
                </c:pt>
                <c:pt idx="24">
                  <c:v>0</c:v>
                </c:pt>
                <c:pt idx="25">
                  <c:v>-3.6304229442730915E-3</c:v>
                </c:pt>
                <c:pt idx="26">
                  <c:v>2.1133175441792777E-2</c:v>
                </c:pt>
                <c:pt idx="27">
                  <c:v>-5.7091882247992908E-3</c:v>
                </c:pt>
                <c:pt idx="28">
                  <c:v>6.4597164902206322E-3</c:v>
                </c:pt>
                <c:pt idx="29">
                  <c:v>5.8834016758781181E-3</c:v>
                </c:pt>
                <c:pt idx="30">
                  <c:v>-1.2406947890819852E-3</c:v>
                </c:pt>
                <c:pt idx="31">
                  <c:v>-1.8988464951197909E-2</c:v>
                </c:pt>
                <c:pt idx="32">
                  <c:v>-2.5325615050651173E-2</c:v>
                </c:pt>
                <c:pt idx="33">
                  <c:v>3.8975501113585574E-3</c:v>
                </c:pt>
                <c:pt idx="34">
                  <c:v>-6.2858199297466831E-3</c:v>
                </c:pt>
                <c:pt idx="35">
                  <c:v>4.6511627906977403E-3</c:v>
                </c:pt>
                <c:pt idx="36">
                  <c:v>-1.6111111111111229E-2</c:v>
                </c:pt>
                <c:pt idx="37">
                  <c:v>9.4108789760961669E-4</c:v>
                </c:pt>
                <c:pt idx="38">
                  <c:v>8.4618277547951898E-3</c:v>
                </c:pt>
                <c:pt idx="39">
                  <c:v>-1.3425321648331169E-2</c:v>
                </c:pt>
                <c:pt idx="40">
                  <c:v>1.0962010962010929E-2</c:v>
                </c:pt>
                <c:pt idx="41">
                  <c:v>1.4021312394840189E-2</c:v>
                </c:pt>
                <c:pt idx="42">
                  <c:v>2.5811209439526818E-3</c:v>
                </c:pt>
                <c:pt idx="43">
                  <c:v>6.4361897756528398E-3</c:v>
                </c:pt>
                <c:pt idx="44">
                  <c:v>1.8271514708575443E-4</c:v>
                </c:pt>
                <c:pt idx="45">
                  <c:v>2.5392765801973007E-2</c:v>
                </c:pt>
                <c:pt idx="46">
                  <c:v>-2.2982362373062611E-2</c:v>
                </c:pt>
                <c:pt idx="47">
                  <c:v>-1.3129102844638961E-2</c:v>
                </c:pt>
                <c:pt idx="48">
                  <c:v>5.7280118255727446E-3</c:v>
                </c:pt>
                <c:pt idx="49">
                  <c:v>4.7767775124013759E-3</c:v>
                </c:pt>
                <c:pt idx="50">
                  <c:v>-3.108429328945026E-3</c:v>
                </c:pt>
                <c:pt idx="51">
                  <c:v>-1.8341892883351688E-4</c:v>
                </c:pt>
                <c:pt idx="52">
                  <c:v>-6.2373876352962414E-3</c:v>
                </c:pt>
                <c:pt idx="53">
                  <c:v>4.0612885360901312E-3</c:v>
                </c:pt>
                <c:pt idx="54">
                  <c:v>2.2246736532450736E-2</c:v>
                </c:pt>
                <c:pt idx="55">
                  <c:v>-7.1942446043157555E-4</c:v>
                </c:pt>
                <c:pt idx="56">
                  <c:v>1.0439164866810624E-2</c:v>
                </c:pt>
                <c:pt idx="57">
                  <c:v>1.4250089063056658E-2</c:v>
                </c:pt>
                <c:pt idx="58">
                  <c:v>-2.0196698278890098E-2</c:v>
                </c:pt>
                <c:pt idx="59">
                  <c:v>5.3773077612475802E-3</c:v>
                </c:pt>
                <c:pt idx="60">
                  <c:v>-1.551078623640573E-2</c:v>
                </c:pt>
                <c:pt idx="61">
                  <c:v>-2.1731256791018569E-3</c:v>
                </c:pt>
                <c:pt idx="62">
                  <c:v>5.8076225045372108E-3</c:v>
                </c:pt>
                <c:pt idx="63">
                  <c:v>-6.1349693251533397E-3</c:v>
                </c:pt>
                <c:pt idx="64">
                  <c:v>-1.4161220043573038E-2</c:v>
                </c:pt>
                <c:pt idx="65">
                  <c:v>9.2081031307551953E-3</c:v>
                </c:pt>
                <c:pt idx="66">
                  <c:v>-1.6423357664234197E-3</c:v>
                </c:pt>
                <c:pt idx="67">
                  <c:v>-1.5902028879546653E-2</c:v>
                </c:pt>
                <c:pt idx="68">
                  <c:v>1.5973254086181166E-2</c:v>
                </c:pt>
                <c:pt idx="69">
                  <c:v>-2.2303473491773289E-2</c:v>
                </c:pt>
                <c:pt idx="70">
                  <c:v>2.131637995512339E-2</c:v>
                </c:pt>
                <c:pt idx="71">
                  <c:v>4.027828634199971E-3</c:v>
                </c:pt>
                <c:pt idx="72">
                  <c:v>-6.3822027716995151E-3</c:v>
                </c:pt>
                <c:pt idx="73">
                  <c:v>1.8351991191050359E-4</c:v>
                </c:pt>
                <c:pt idx="74">
                  <c:v>2.2018348623852415E-3</c:v>
                </c:pt>
                <c:pt idx="75">
                  <c:v>1.8125228853899708E-2</c:v>
                </c:pt>
                <c:pt idx="76">
                  <c:v>8.8113648624348825E-3</c:v>
                </c:pt>
                <c:pt idx="77">
                  <c:v>1.1051693404634471E-2</c:v>
                </c:pt>
                <c:pt idx="78">
                  <c:v>5.4654442877292994E-3</c:v>
                </c:pt>
                <c:pt idx="79">
                  <c:v>-2.2268981237945056E-2</c:v>
                </c:pt>
                <c:pt idx="80">
                  <c:v>-5.200860832137718E-3</c:v>
                </c:pt>
                <c:pt idx="81">
                  <c:v>4.8674959437534047E-3</c:v>
                </c:pt>
                <c:pt idx="82">
                  <c:v>5.9203444564048012E-3</c:v>
                </c:pt>
                <c:pt idx="83">
                  <c:v>-5.5288032816123737E-3</c:v>
                </c:pt>
                <c:pt idx="84">
                  <c:v>-7.1736011477753936E-4</c:v>
                </c:pt>
                <c:pt idx="85">
                  <c:v>3.5534816941852031E-2</c:v>
                </c:pt>
                <c:pt idx="86">
                  <c:v>1.33448873483537E-2</c:v>
                </c:pt>
                <c:pt idx="87">
                  <c:v>1.5905592611595683E-2</c:v>
                </c:pt>
                <c:pt idx="88">
                  <c:v>6.7340067340067398E-3</c:v>
                </c:pt>
                <c:pt idx="89">
                  <c:v>-3.0936454849498408E-2</c:v>
                </c:pt>
                <c:pt idx="90">
                  <c:v>-1.1734253666954205E-2</c:v>
                </c:pt>
                <c:pt idx="91">
                  <c:v>-2.950934171468491E-2</c:v>
                </c:pt>
                <c:pt idx="92">
                  <c:v>6.2972292191436022E-3</c:v>
                </c:pt>
                <c:pt idx="93">
                  <c:v>9.4761308778830572E-3</c:v>
                </c:pt>
                <c:pt idx="94">
                  <c:v>-4.782146652497367E-3</c:v>
                </c:pt>
                <c:pt idx="95">
                  <c:v>-3.0966364121729754E-2</c:v>
                </c:pt>
                <c:pt idx="96">
                  <c:v>1.1753902662993582E-2</c:v>
                </c:pt>
                <c:pt idx="97">
                  <c:v>1.3614086041023649E-2</c:v>
                </c:pt>
                <c:pt idx="98">
                  <c:v>-1.4326647564469929E-3</c:v>
                </c:pt>
                <c:pt idx="99">
                  <c:v>1.7934002869441671E-3</c:v>
                </c:pt>
                <c:pt idx="100">
                  <c:v>-1.9692087361260508E-3</c:v>
                </c:pt>
                <c:pt idx="101">
                  <c:v>4.6636771300448071E-3</c:v>
                </c:pt>
                <c:pt idx="102">
                  <c:v>-3.3922513836815082E-3</c:v>
                </c:pt>
                <c:pt idx="103">
                  <c:v>6.4493013256898025E-3</c:v>
                </c:pt>
                <c:pt idx="104">
                  <c:v>-8.8999644001422091E-4</c:v>
                </c:pt>
                <c:pt idx="105">
                  <c:v>1.7815784785319413E-3</c:v>
                </c:pt>
                <c:pt idx="106">
                  <c:v>8.5363684865730118E-3</c:v>
                </c:pt>
                <c:pt idx="107">
                  <c:v>-6.5244225004408253E-3</c:v>
                </c:pt>
                <c:pt idx="108">
                  <c:v>1.5974440894568665E-2</c:v>
                </c:pt>
                <c:pt idx="109">
                  <c:v>-9.6086652690427331E-3</c:v>
                </c:pt>
                <c:pt idx="110">
                  <c:v>2.1167754454048355E-2</c:v>
                </c:pt>
                <c:pt idx="111">
                  <c:v>-1.0364484366901605E-3</c:v>
                </c:pt>
                <c:pt idx="112">
                  <c:v>8.1272695832612322E-3</c:v>
                </c:pt>
                <c:pt idx="113">
                  <c:v>9.2624356775300627E-3</c:v>
                </c:pt>
                <c:pt idx="114">
                  <c:v>5.0985723997279669E-3</c:v>
                </c:pt>
                <c:pt idx="115">
                  <c:v>-5.410889414947587E-3</c:v>
                </c:pt>
                <c:pt idx="116">
                  <c:v>-1.8701122067322736E-3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-5.6208482370976596E-3</c:v>
                </c:pt>
                <c:pt idx="121">
                  <c:v>1.4217197670435113E-2</c:v>
                </c:pt>
                <c:pt idx="122">
                  <c:v>0</c:v>
                </c:pt>
                <c:pt idx="123">
                  <c:v>0</c:v>
                </c:pt>
                <c:pt idx="124">
                  <c:v>5.9111636547880663E-3</c:v>
                </c:pt>
                <c:pt idx="125">
                  <c:v>1.4103425117528479E-2</c:v>
                </c:pt>
                <c:pt idx="126">
                  <c:v>-1.0099337748344362E-2</c:v>
                </c:pt>
                <c:pt idx="127">
                  <c:v>-1.2042147516307085E-2</c:v>
                </c:pt>
                <c:pt idx="128">
                  <c:v>6.4330455391908336E-3</c:v>
                </c:pt>
                <c:pt idx="129">
                  <c:v>-2.6913372582001703E-3</c:v>
                </c:pt>
                <c:pt idx="130">
                  <c:v>1.0457075392140225E-2</c:v>
                </c:pt>
                <c:pt idx="131">
                  <c:v>-1.6691704222991917E-4</c:v>
                </c:pt>
                <c:pt idx="132">
                  <c:v>-2.8380634390651666E-3</c:v>
                </c:pt>
                <c:pt idx="133">
                  <c:v>5.1900217646073492E-3</c:v>
                </c:pt>
                <c:pt idx="134">
                  <c:v>-1.0659560293137771E-2</c:v>
                </c:pt>
                <c:pt idx="135">
                  <c:v>-6.9023569023569644E-3</c:v>
                </c:pt>
                <c:pt idx="136">
                  <c:v>-2.4410917104594022E-2</c:v>
                </c:pt>
                <c:pt idx="137">
                  <c:v>4.3440486533449793E-3</c:v>
                </c:pt>
                <c:pt idx="138">
                  <c:v>1.1245674740484343E-2</c:v>
                </c:pt>
                <c:pt idx="139">
                  <c:v>-9.580838323353302E-3</c:v>
                </c:pt>
                <c:pt idx="140">
                  <c:v>1.3301088270858519E-2</c:v>
                </c:pt>
                <c:pt idx="141">
                  <c:v>1.5172178656665602E-2</c:v>
                </c:pt>
                <c:pt idx="142">
                  <c:v>-1.4273719563392101E-2</c:v>
                </c:pt>
                <c:pt idx="143">
                  <c:v>-5.1107325383305362E-3</c:v>
                </c:pt>
                <c:pt idx="144">
                  <c:v>2.1575342465753482E-2</c:v>
                </c:pt>
                <c:pt idx="145">
                  <c:v>2.1790144150184211E-3</c:v>
                </c:pt>
                <c:pt idx="146">
                  <c:v>1.5554440541896633E-2</c:v>
                </c:pt>
                <c:pt idx="147">
                  <c:v>9.2226613965744487E-3</c:v>
                </c:pt>
                <c:pt idx="148">
                  <c:v>-3.7206266318537816E-2</c:v>
                </c:pt>
                <c:pt idx="149">
                  <c:v>1.1186440677966073E-2</c:v>
                </c:pt>
                <c:pt idx="150">
                  <c:v>1.3912168957425442E-2</c:v>
                </c:pt>
                <c:pt idx="151">
                  <c:v>-1.6531658125315489E-4</c:v>
                </c:pt>
                <c:pt idx="152">
                  <c:v>-2.6289682539682509E-2</c:v>
                </c:pt>
                <c:pt idx="153">
                  <c:v>-6.9621327899474219E-3</c:v>
                </c:pt>
                <c:pt idx="154">
                  <c:v>-2.5820793433652497E-2</c:v>
                </c:pt>
                <c:pt idx="155">
                  <c:v>-7.8988941548183127E-3</c:v>
                </c:pt>
                <c:pt idx="156">
                  <c:v>1.2738853503184724E-2</c:v>
                </c:pt>
                <c:pt idx="157">
                  <c:v>1.9916142557651971E-2</c:v>
                </c:pt>
                <c:pt idx="158">
                  <c:v>-1.5416238437821148E-2</c:v>
                </c:pt>
                <c:pt idx="159">
                  <c:v>2.1398747390396697E-2</c:v>
                </c:pt>
                <c:pt idx="160">
                  <c:v>-1.3626298756600249E-3</c:v>
                </c:pt>
                <c:pt idx="161">
                  <c:v>-1.7397236909432085E-2</c:v>
                </c:pt>
                <c:pt idx="162">
                  <c:v>8.8526297517792316E-3</c:v>
                </c:pt>
                <c:pt idx="163">
                  <c:v>1.2560220233998538E-2</c:v>
                </c:pt>
                <c:pt idx="164">
                  <c:v>-8.4961767204757566E-3</c:v>
                </c:pt>
                <c:pt idx="165">
                  <c:v>-3.9417309340188438E-2</c:v>
                </c:pt>
                <c:pt idx="166">
                  <c:v>-4.9955396966993797E-2</c:v>
                </c:pt>
                <c:pt idx="167">
                  <c:v>1.8215962441314466E-2</c:v>
                </c:pt>
                <c:pt idx="168">
                  <c:v>-1.9734415344891058E-2</c:v>
                </c:pt>
                <c:pt idx="169">
                  <c:v>-2.0884289746002004E-2</c:v>
                </c:pt>
                <c:pt idx="170">
                  <c:v>1.9215987701774289E-4</c:v>
                </c:pt>
                <c:pt idx="171">
                  <c:v>3.0355427473583163E-2</c:v>
                </c:pt>
                <c:pt idx="172">
                  <c:v>-7.8314376281933065E-3</c:v>
                </c:pt>
                <c:pt idx="173">
                  <c:v>-1.9921067468520931E-2</c:v>
                </c:pt>
                <c:pt idx="174">
                  <c:v>-1.3614573346116919E-2</c:v>
                </c:pt>
                <c:pt idx="175">
                  <c:v>-5.6376360808709008E-3</c:v>
                </c:pt>
                <c:pt idx="176">
                  <c:v>1.0948191593352892E-2</c:v>
                </c:pt>
                <c:pt idx="177">
                  <c:v>8.3156062657126564E-3</c:v>
                </c:pt>
                <c:pt idx="178">
                  <c:v>-2.6083621020329902E-2</c:v>
                </c:pt>
                <c:pt idx="179">
                  <c:v>-2.2055927530523847E-2</c:v>
                </c:pt>
                <c:pt idx="180">
                  <c:v>3.1614981876761983E-2</c:v>
                </c:pt>
                <c:pt idx="181">
                  <c:v>-7.4175287917236489E-3</c:v>
                </c:pt>
                <c:pt idx="182">
                  <c:v>1.6125860373647955E-2</c:v>
                </c:pt>
                <c:pt idx="183">
                  <c:v>-1.7998838784594538E-2</c:v>
                </c:pt>
                <c:pt idx="184">
                  <c:v>4.7299960583366222E-3</c:v>
                </c:pt>
                <c:pt idx="185">
                  <c:v>1.1769321302472003E-3</c:v>
                </c:pt>
                <c:pt idx="186">
                  <c:v>1.1167711598745982E-2</c:v>
                </c:pt>
                <c:pt idx="187">
                  <c:v>4.3983724084479814E-2</c:v>
                </c:pt>
                <c:pt idx="188">
                  <c:v>-1.2435040831477388E-2</c:v>
                </c:pt>
                <c:pt idx="189">
                  <c:v>0</c:v>
                </c:pt>
                <c:pt idx="190">
                  <c:v>0</c:v>
                </c:pt>
                <c:pt idx="191">
                  <c:v>9.2087953392220225E-3</c:v>
                </c:pt>
                <c:pt idx="192">
                  <c:v>5.0651769087523321E-2</c:v>
                </c:pt>
                <c:pt idx="193">
                  <c:v>-5.3172633817795542E-3</c:v>
                </c:pt>
                <c:pt idx="194">
                  <c:v>8.0185317177476709E-3</c:v>
                </c:pt>
                <c:pt idx="195">
                  <c:v>-1.7677214071068305E-4</c:v>
                </c:pt>
                <c:pt idx="196">
                  <c:v>1.9271570014144271E-2</c:v>
                </c:pt>
                <c:pt idx="197">
                  <c:v>4.6834345186470318E-3</c:v>
                </c:pt>
                <c:pt idx="198">
                  <c:v>-8.6325966850828422E-3</c:v>
                </c:pt>
                <c:pt idx="199">
                  <c:v>3.1522117729014289E-2</c:v>
                </c:pt>
                <c:pt idx="200">
                  <c:v>-2.0935336822556081E-2</c:v>
                </c:pt>
                <c:pt idx="201">
                  <c:v>-3.4488704949129953E-3</c:v>
                </c:pt>
                <c:pt idx="202">
                  <c:v>-8.9980965564975951E-3</c:v>
                </c:pt>
                <c:pt idx="203">
                  <c:v>-8.5559629823643048E-3</c:v>
                </c:pt>
                <c:pt idx="204">
                  <c:v>-3.3462486791123861E-3</c:v>
                </c:pt>
                <c:pt idx="205">
                  <c:v>2.1205159922248551E-3</c:v>
                </c:pt>
                <c:pt idx="206">
                  <c:v>1.9396931758067257E-2</c:v>
                </c:pt>
                <c:pt idx="207">
                  <c:v>-1.0205846739318332E-2</c:v>
                </c:pt>
                <c:pt idx="208">
                  <c:v>9.2624956308982754E-3</c:v>
                </c:pt>
                <c:pt idx="209">
                  <c:v>0</c:v>
                </c:pt>
                <c:pt idx="210">
                  <c:v>-2.5974025974026035E-2</c:v>
                </c:pt>
                <c:pt idx="211">
                  <c:v>2.3999999999999962E-2</c:v>
                </c:pt>
                <c:pt idx="212">
                  <c:v>3.2812500000000008E-2</c:v>
                </c:pt>
                <c:pt idx="213">
                  <c:v>-3.1938140864010973E-3</c:v>
                </c:pt>
                <c:pt idx="214">
                  <c:v>-1.9730185497470489E-2</c:v>
                </c:pt>
                <c:pt idx="215">
                  <c:v>7.7412695682091744E-3</c:v>
                </c:pt>
                <c:pt idx="216">
                  <c:v>-1.3997951519289835E-2</c:v>
                </c:pt>
                <c:pt idx="217">
                  <c:v>-1.0734072022160559E-2</c:v>
                </c:pt>
                <c:pt idx="218">
                  <c:v>1.960098004900231E-2</c:v>
                </c:pt>
                <c:pt idx="219">
                  <c:v>-1.5619636113971732E-2</c:v>
                </c:pt>
                <c:pt idx="220">
                  <c:v>-2.4934612031386343E-2</c:v>
                </c:pt>
                <c:pt idx="221">
                  <c:v>-9.4778254649499176E-3</c:v>
                </c:pt>
                <c:pt idx="222">
                  <c:v>2.7802852500451333E-2</c:v>
                </c:pt>
                <c:pt idx="223">
                  <c:v>-1.7038468294396546E-2</c:v>
                </c:pt>
                <c:pt idx="224">
                  <c:v>3.9313795568263477E-3</c:v>
                </c:pt>
                <c:pt idx="225">
                  <c:v>2.1715913136347433E-2</c:v>
                </c:pt>
                <c:pt idx="226">
                  <c:v>-5.574912891986067E-3</c:v>
                </c:pt>
                <c:pt idx="227">
                  <c:v>1.4365802382620856E-2</c:v>
                </c:pt>
                <c:pt idx="228">
                  <c:v>-7.0811744386874561E-3</c:v>
                </c:pt>
                <c:pt idx="229">
                  <c:v>1.0088711080187985E-2</c:v>
                </c:pt>
                <c:pt idx="230">
                  <c:v>-1.9459273290855936E-2</c:v>
                </c:pt>
                <c:pt idx="231">
                  <c:v>9.8349139445029939E-3</c:v>
                </c:pt>
                <c:pt idx="232">
                  <c:v>-1.8608695652173948E-2</c:v>
                </c:pt>
                <c:pt idx="233">
                  <c:v>8.3289030657452776E-3</c:v>
                </c:pt>
                <c:pt idx="234">
                  <c:v>-2.9876977152900434E-3</c:v>
                </c:pt>
                <c:pt idx="235">
                  <c:v>-1.3749338974087836E-2</c:v>
                </c:pt>
                <c:pt idx="236">
                  <c:v>9.1152815013405102E-3</c:v>
                </c:pt>
                <c:pt idx="237">
                  <c:v>-9.032943676939454E-3</c:v>
                </c:pt>
                <c:pt idx="238">
                  <c:v>7.1492403932090225E-4</c:v>
                </c:pt>
                <c:pt idx="239">
                  <c:v>4.3043400607251231E-2</c:v>
                </c:pt>
                <c:pt idx="240">
                  <c:v>7.7054794520547828E-3</c:v>
                </c:pt>
                <c:pt idx="241">
                  <c:v>2.9056924384027235E-2</c:v>
                </c:pt>
                <c:pt idx="242">
                  <c:v>8.9167767503302957E-3</c:v>
                </c:pt>
                <c:pt idx="243">
                  <c:v>6.8739770867430137E-3</c:v>
                </c:pt>
                <c:pt idx="244">
                  <c:v>4.2262678803640765E-3</c:v>
                </c:pt>
                <c:pt idx="245">
                  <c:v>9.0644221430883857E-3</c:v>
                </c:pt>
                <c:pt idx="246">
                  <c:v>-1.6522297080526108E-2</c:v>
                </c:pt>
                <c:pt idx="247">
                  <c:v>-6.1980101125428564E-3</c:v>
                </c:pt>
                <c:pt idx="248">
                  <c:v>-1.0339734121122554E-2</c:v>
                </c:pt>
                <c:pt idx="249">
                  <c:v>-1.2935323383084625E-2</c:v>
                </c:pt>
                <c:pt idx="250">
                  <c:v>-8.7365591397848795E-3</c:v>
                </c:pt>
                <c:pt idx="251">
                  <c:v>1.5254237288135568E-2</c:v>
                </c:pt>
                <c:pt idx="252">
                  <c:v>1.1686143572620488E-3</c:v>
                </c:pt>
                <c:pt idx="253">
                  <c:v>2.0843755210938803E-2</c:v>
                </c:pt>
                <c:pt idx="254">
                  <c:v>7.5138843515191543E-3</c:v>
                </c:pt>
                <c:pt idx="255">
                  <c:v>1.1186770428015556E-2</c:v>
                </c:pt>
                <c:pt idx="256">
                  <c:v>-1.7636684303351164E-3</c:v>
                </c:pt>
                <c:pt idx="257">
                  <c:v>-2.328943141663983E-2</c:v>
                </c:pt>
                <c:pt idx="258">
                  <c:v>1.7760236803157317E-2</c:v>
                </c:pt>
                <c:pt idx="259">
                  <c:v>1.1310389400549408E-2</c:v>
                </c:pt>
                <c:pt idx="260">
                  <c:v>1.0544815465729322E-2</c:v>
                </c:pt>
                <c:pt idx="261">
                  <c:v>3.3201581027667839E-3</c:v>
                </c:pt>
                <c:pt idx="262">
                  <c:v>-9.4547746612042667E-4</c:v>
                </c:pt>
                <c:pt idx="263">
                  <c:v>8.2018927444795723E-3</c:v>
                </c:pt>
                <c:pt idx="264">
                  <c:v>-1.720901126408015E-2</c:v>
                </c:pt>
                <c:pt idx="265">
                  <c:v>9.3919134033747468E-3</c:v>
                </c:pt>
                <c:pt idx="266">
                  <c:v>4.100299637281154E-3</c:v>
                </c:pt>
                <c:pt idx="267">
                  <c:v>1.3193026543112867E-2</c:v>
                </c:pt>
                <c:pt idx="268">
                  <c:v>-2.6352503487831334E-2</c:v>
                </c:pt>
                <c:pt idx="269">
                  <c:v>2.4996019742079292E-2</c:v>
                </c:pt>
                <c:pt idx="270">
                  <c:v>1.0251630941286088E-2</c:v>
                </c:pt>
                <c:pt idx="271">
                  <c:v>-3.6900369003688704E-3</c:v>
                </c:pt>
                <c:pt idx="272">
                  <c:v>-4.0123456790124518E-3</c:v>
                </c:pt>
                <c:pt idx="273">
                  <c:v>9.2965602726991781E-3</c:v>
                </c:pt>
                <c:pt idx="274">
                  <c:v>3.8378876266502099E-3</c:v>
                </c:pt>
                <c:pt idx="275">
                  <c:v>2.4009787429270537E-2</c:v>
                </c:pt>
                <c:pt idx="276">
                  <c:v>1.3739545997610594E-2</c:v>
                </c:pt>
                <c:pt idx="277">
                  <c:v>-3.3883323512080986E-3</c:v>
                </c:pt>
                <c:pt idx="278">
                  <c:v>4.7302291204730272E-3</c:v>
                </c:pt>
                <c:pt idx="279">
                  <c:v>3.9723407385611502E-3</c:v>
                </c:pt>
                <c:pt idx="280">
                  <c:v>4.9824150058616363E-3</c:v>
                </c:pt>
                <c:pt idx="281">
                  <c:v>-3.0621172353455686E-3</c:v>
                </c:pt>
                <c:pt idx="282">
                  <c:v>2.6327336551119911E-3</c:v>
                </c:pt>
                <c:pt idx="283">
                  <c:v>3.0634573304157411E-3</c:v>
                </c:pt>
                <c:pt idx="284">
                  <c:v>5.9627690517742114E-3</c:v>
                </c:pt>
                <c:pt idx="285">
                  <c:v>-4.6262830706953924E-3</c:v>
                </c:pt>
                <c:pt idx="286">
                  <c:v>-5.8097312999267389E-4</c:v>
                </c:pt>
                <c:pt idx="287">
                  <c:v>-1.3660805115535576E-2</c:v>
                </c:pt>
                <c:pt idx="288">
                  <c:v>4.1255341093267232E-3</c:v>
                </c:pt>
                <c:pt idx="289">
                  <c:v>-6.7498165810712047E-3</c:v>
                </c:pt>
                <c:pt idx="290">
                  <c:v>7.386615452799501E-3</c:v>
                </c:pt>
                <c:pt idx="291">
                  <c:v>3.0796304443466648E-3</c:v>
                </c:pt>
                <c:pt idx="292">
                  <c:v>3.0701754385964778E-3</c:v>
                </c:pt>
                <c:pt idx="293">
                  <c:v>-1.7490161783996518E-2</c:v>
                </c:pt>
                <c:pt idx="294">
                  <c:v>5.7854917668002659E-3</c:v>
                </c:pt>
                <c:pt idx="295">
                  <c:v>1.3274336283185034E-3</c:v>
                </c:pt>
                <c:pt idx="296">
                  <c:v>-1.7822948887906843E-2</c:v>
                </c:pt>
                <c:pt idx="297">
                  <c:v>-2.249550089982089E-3</c:v>
                </c:pt>
                <c:pt idx="298">
                  <c:v>1.2776191191943613E-2</c:v>
                </c:pt>
                <c:pt idx="299">
                  <c:v>-2.9682398337795604E-4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50-4111-A3C4-C5BC9AF65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0073088"/>
        <c:axId val="1"/>
      </c:lineChart>
      <c:dateAx>
        <c:axId val="212007308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212007308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274424642012727E-2"/>
          <c:y val="5.5969607114492975E-2"/>
          <c:w val="0.85149459729152477"/>
          <c:h val="0.8973100344516304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3"/>
          </c:marker>
          <c:trendline>
            <c:trendlineType val="linear"/>
            <c:dispRSqr val="0"/>
            <c:dispEq val="0"/>
          </c:trendline>
          <c:xVal>
            <c:numRef>
              <c:f>'var-cov 2 titoli'!$B$2:$B$301</c:f>
              <c:numCache>
                <c:formatCode>0.00%</c:formatCode>
                <c:ptCount val="300"/>
                <c:pt idx="0">
                  <c:v>2.0325203252032089E-3</c:v>
                </c:pt>
                <c:pt idx="1">
                  <c:v>-1.0953346855983648E-2</c:v>
                </c:pt>
                <c:pt idx="2">
                  <c:v>1.8457752255946374E-3</c:v>
                </c:pt>
                <c:pt idx="3">
                  <c:v>8.2906857727739307E-3</c:v>
                </c:pt>
                <c:pt idx="4">
                  <c:v>1.1166379047811625E-3</c:v>
                </c:pt>
                <c:pt idx="5">
                  <c:v>-1.6223889677550206E-3</c:v>
                </c:pt>
                <c:pt idx="6">
                  <c:v>-2.0312817387778469E-4</c:v>
                </c:pt>
                <c:pt idx="7">
                  <c:v>1.9504266558309648E-2</c:v>
                </c:pt>
                <c:pt idx="8">
                  <c:v>9.565563969709057E-3</c:v>
                </c:pt>
                <c:pt idx="9">
                  <c:v>-1.3817607579944084E-3</c:v>
                </c:pt>
                <c:pt idx="10">
                  <c:v>5.139355603874244E-3</c:v>
                </c:pt>
                <c:pt idx="11">
                  <c:v>2.2222222222222306E-2</c:v>
                </c:pt>
                <c:pt idx="12">
                  <c:v>4.3863024240092294E-2</c:v>
                </c:pt>
                <c:pt idx="13">
                  <c:v>-2.4143015112421715E-2</c:v>
                </c:pt>
                <c:pt idx="14">
                  <c:v>-5.5712936732766748E-2</c:v>
                </c:pt>
                <c:pt idx="15">
                  <c:v>3.2399999999999984E-2</c:v>
                </c:pt>
                <c:pt idx="16">
                  <c:v>-5.8117008911275185E-3</c:v>
                </c:pt>
                <c:pt idx="17">
                  <c:v>7.9890880748247021E-3</c:v>
                </c:pt>
                <c:pt idx="18">
                  <c:v>1.6431471099941999E-2</c:v>
                </c:pt>
                <c:pt idx="19">
                  <c:v>1.4834537847090204E-2</c:v>
                </c:pt>
                <c:pt idx="20">
                  <c:v>-2.061469265367339E-3</c:v>
                </c:pt>
                <c:pt idx="21">
                  <c:v>3.3802816901408062E-3</c:v>
                </c:pt>
                <c:pt idx="22">
                  <c:v>1.6282987085906746E-2</c:v>
                </c:pt>
                <c:pt idx="23">
                  <c:v>1.4548802946593118E-2</c:v>
                </c:pt>
                <c:pt idx="24">
                  <c:v>0</c:v>
                </c:pt>
                <c:pt idx="25">
                  <c:v>-3.6304229442730915E-3</c:v>
                </c:pt>
                <c:pt idx="26">
                  <c:v>2.1133175441792777E-2</c:v>
                </c:pt>
                <c:pt idx="27">
                  <c:v>-5.7091882247992908E-3</c:v>
                </c:pt>
                <c:pt idx="28">
                  <c:v>6.4597164902206322E-3</c:v>
                </c:pt>
                <c:pt idx="29">
                  <c:v>5.8834016758781181E-3</c:v>
                </c:pt>
                <c:pt idx="30">
                  <c:v>-1.2406947890819852E-3</c:v>
                </c:pt>
                <c:pt idx="31">
                  <c:v>-1.8988464951197909E-2</c:v>
                </c:pt>
                <c:pt idx="32">
                  <c:v>-2.5325615050651173E-2</c:v>
                </c:pt>
                <c:pt idx="33">
                  <c:v>3.8975501113585574E-3</c:v>
                </c:pt>
                <c:pt idx="34">
                  <c:v>-6.2858199297466831E-3</c:v>
                </c:pt>
                <c:pt idx="35">
                  <c:v>4.6511627906977403E-3</c:v>
                </c:pt>
                <c:pt idx="36">
                  <c:v>-1.6111111111111229E-2</c:v>
                </c:pt>
                <c:pt idx="37">
                  <c:v>9.4108789760961669E-4</c:v>
                </c:pt>
                <c:pt idx="38">
                  <c:v>8.4618277547951898E-3</c:v>
                </c:pt>
                <c:pt idx="39">
                  <c:v>-1.3425321648331169E-2</c:v>
                </c:pt>
                <c:pt idx="40">
                  <c:v>1.0962010962010929E-2</c:v>
                </c:pt>
                <c:pt idx="41">
                  <c:v>1.4021312394840189E-2</c:v>
                </c:pt>
                <c:pt idx="42">
                  <c:v>2.5811209439526818E-3</c:v>
                </c:pt>
                <c:pt idx="43">
                  <c:v>6.4361897756528398E-3</c:v>
                </c:pt>
                <c:pt idx="44">
                  <c:v>1.8271514708575443E-4</c:v>
                </c:pt>
                <c:pt idx="45">
                  <c:v>2.5392765801973007E-2</c:v>
                </c:pt>
                <c:pt idx="46">
                  <c:v>-2.2982362373062611E-2</c:v>
                </c:pt>
                <c:pt idx="47">
                  <c:v>-1.3129102844638961E-2</c:v>
                </c:pt>
                <c:pt idx="48">
                  <c:v>5.7280118255727446E-3</c:v>
                </c:pt>
                <c:pt idx="49">
                  <c:v>4.7767775124013759E-3</c:v>
                </c:pt>
                <c:pt idx="50">
                  <c:v>-3.108429328945026E-3</c:v>
                </c:pt>
                <c:pt idx="51">
                  <c:v>-1.8341892883351688E-4</c:v>
                </c:pt>
                <c:pt idx="52">
                  <c:v>-6.2373876352962414E-3</c:v>
                </c:pt>
                <c:pt idx="53">
                  <c:v>4.0612885360901312E-3</c:v>
                </c:pt>
                <c:pt idx="54">
                  <c:v>2.2246736532450736E-2</c:v>
                </c:pt>
                <c:pt idx="55">
                  <c:v>-7.1942446043157555E-4</c:v>
                </c:pt>
                <c:pt idx="56">
                  <c:v>1.0439164866810624E-2</c:v>
                </c:pt>
                <c:pt idx="57">
                  <c:v>1.4250089063056658E-2</c:v>
                </c:pt>
                <c:pt idx="58">
                  <c:v>-2.0196698278890098E-2</c:v>
                </c:pt>
                <c:pt idx="59">
                  <c:v>5.3773077612475802E-3</c:v>
                </c:pt>
                <c:pt idx="60">
                  <c:v>-1.551078623640573E-2</c:v>
                </c:pt>
                <c:pt idx="61">
                  <c:v>-2.1731256791018569E-3</c:v>
                </c:pt>
                <c:pt idx="62">
                  <c:v>5.8076225045372108E-3</c:v>
                </c:pt>
                <c:pt idx="63">
                  <c:v>-6.1349693251533397E-3</c:v>
                </c:pt>
                <c:pt idx="64">
                  <c:v>-1.4161220043573038E-2</c:v>
                </c:pt>
                <c:pt idx="65">
                  <c:v>9.2081031307551953E-3</c:v>
                </c:pt>
                <c:pt idx="66">
                  <c:v>-1.6423357664234197E-3</c:v>
                </c:pt>
                <c:pt idx="67">
                  <c:v>-1.5902028879546653E-2</c:v>
                </c:pt>
                <c:pt idx="68">
                  <c:v>1.5973254086181166E-2</c:v>
                </c:pt>
                <c:pt idx="69">
                  <c:v>-2.2303473491773289E-2</c:v>
                </c:pt>
                <c:pt idx="70">
                  <c:v>2.131637995512339E-2</c:v>
                </c:pt>
                <c:pt idx="71">
                  <c:v>4.027828634199971E-3</c:v>
                </c:pt>
                <c:pt idx="72">
                  <c:v>-6.3822027716995151E-3</c:v>
                </c:pt>
                <c:pt idx="73">
                  <c:v>1.8351991191050359E-4</c:v>
                </c:pt>
                <c:pt idx="74">
                  <c:v>2.2018348623852415E-3</c:v>
                </c:pt>
                <c:pt idx="75">
                  <c:v>1.8125228853899708E-2</c:v>
                </c:pt>
                <c:pt idx="76">
                  <c:v>8.8113648624348825E-3</c:v>
                </c:pt>
                <c:pt idx="77">
                  <c:v>1.1051693404634471E-2</c:v>
                </c:pt>
                <c:pt idx="78">
                  <c:v>5.4654442877292994E-3</c:v>
                </c:pt>
                <c:pt idx="79">
                  <c:v>-2.2268981237945056E-2</c:v>
                </c:pt>
                <c:pt idx="80">
                  <c:v>-5.200860832137718E-3</c:v>
                </c:pt>
                <c:pt idx="81">
                  <c:v>4.8674959437534047E-3</c:v>
                </c:pt>
                <c:pt idx="82">
                  <c:v>5.9203444564048012E-3</c:v>
                </c:pt>
                <c:pt idx="83">
                  <c:v>-5.5288032816123737E-3</c:v>
                </c:pt>
                <c:pt idx="84">
                  <c:v>-7.1736011477753936E-4</c:v>
                </c:pt>
                <c:pt idx="85">
                  <c:v>3.5534816941852031E-2</c:v>
                </c:pt>
                <c:pt idx="86">
                  <c:v>1.33448873483537E-2</c:v>
                </c:pt>
                <c:pt idx="87">
                  <c:v>1.5905592611595683E-2</c:v>
                </c:pt>
                <c:pt idx="88">
                  <c:v>6.7340067340067398E-3</c:v>
                </c:pt>
                <c:pt idx="89">
                  <c:v>-3.0936454849498408E-2</c:v>
                </c:pt>
                <c:pt idx="90">
                  <c:v>-1.1734253666954205E-2</c:v>
                </c:pt>
                <c:pt idx="91">
                  <c:v>-2.950934171468491E-2</c:v>
                </c:pt>
                <c:pt idx="92">
                  <c:v>6.2972292191436022E-3</c:v>
                </c:pt>
                <c:pt idx="93">
                  <c:v>9.4761308778830572E-3</c:v>
                </c:pt>
                <c:pt idx="94">
                  <c:v>-4.782146652497367E-3</c:v>
                </c:pt>
                <c:pt idx="95">
                  <c:v>-3.0966364121729754E-2</c:v>
                </c:pt>
                <c:pt idx="96">
                  <c:v>1.1753902662993582E-2</c:v>
                </c:pt>
                <c:pt idx="97">
                  <c:v>1.3614086041023649E-2</c:v>
                </c:pt>
                <c:pt idx="98">
                  <c:v>-1.4326647564469929E-3</c:v>
                </c:pt>
                <c:pt idx="99">
                  <c:v>1.7934002869441671E-3</c:v>
                </c:pt>
                <c:pt idx="100">
                  <c:v>-1.9692087361260508E-3</c:v>
                </c:pt>
                <c:pt idx="101">
                  <c:v>4.6636771300448071E-3</c:v>
                </c:pt>
                <c:pt idx="102">
                  <c:v>-3.3922513836815082E-3</c:v>
                </c:pt>
                <c:pt idx="103">
                  <c:v>6.4493013256898025E-3</c:v>
                </c:pt>
                <c:pt idx="104">
                  <c:v>-8.8999644001422091E-4</c:v>
                </c:pt>
                <c:pt idx="105">
                  <c:v>1.7815784785319413E-3</c:v>
                </c:pt>
                <c:pt idx="106">
                  <c:v>8.5363684865730118E-3</c:v>
                </c:pt>
                <c:pt idx="107">
                  <c:v>-6.5244225004408253E-3</c:v>
                </c:pt>
                <c:pt idx="108">
                  <c:v>1.5974440894568665E-2</c:v>
                </c:pt>
                <c:pt idx="109">
                  <c:v>-9.6086652690427331E-3</c:v>
                </c:pt>
                <c:pt idx="110">
                  <c:v>2.1167754454048355E-2</c:v>
                </c:pt>
                <c:pt idx="111">
                  <c:v>-1.0364484366901605E-3</c:v>
                </c:pt>
                <c:pt idx="112">
                  <c:v>8.1272695832612322E-3</c:v>
                </c:pt>
                <c:pt idx="113">
                  <c:v>9.2624356775300627E-3</c:v>
                </c:pt>
                <c:pt idx="114">
                  <c:v>5.0985723997279669E-3</c:v>
                </c:pt>
                <c:pt idx="115">
                  <c:v>-5.410889414947587E-3</c:v>
                </c:pt>
                <c:pt idx="116">
                  <c:v>-1.8701122067322736E-3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-5.6208482370976596E-3</c:v>
                </c:pt>
                <c:pt idx="121">
                  <c:v>1.4217197670435113E-2</c:v>
                </c:pt>
                <c:pt idx="122">
                  <c:v>0</c:v>
                </c:pt>
                <c:pt idx="123">
                  <c:v>0</c:v>
                </c:pt>
                <c:pt idx="124">
                  <c:v>5.9111636547880663E-3</c:v>
                </c:pt>
                <c:pt idx="125">
                  <c:v>1.4103425117528479E-2</c:v>
                </c:pt>
                <c:pt idx="126">
                  <c:v>-1.0099337748344362E-2</c:v>
                </c:pt>
                <c:pt idx="127">
                  <c:v>-1.2042147516307085E-2</c:v>
                </c:pt>
                <c:pt idx="128">
                  <c:v>6.4330455391908336E-3</c:v>
                </c:pt>
                <c:pt idx="129">
                  <c:v>-2.6913372582001703E-3</c:v>
                </c:pt>
                <c:pt idx="130">
                  <c:v>1.0457075392140225E-2</c:v>
                </c:pt>
                <c:pt idx="131">
                  <c:v>-1.6691704222991917E-4</c:v>
                </c:pt>
                <c:pt idx="132">
                  <c:v>-2.8380634390651666E-3</c:v>
                </c:pt>
                <c:pt idx="133">
                  <c:v>5.1900217646073492E-3</c:v>
                </c:pt>
                <c:pt idx="134">
                  <c:v>-1.0659560293137771E-2</c:v>
                </c:pt>
                <c:pt idx="135">
                  <c:v>-6.9023569023569644E-3</c:v>
                </c:pt>
                <c:pt idx="136">
                  <c:v>-2.4410917104594022E-2</c:v>
                </c:pt>
                <c:pt idx="137">
                  <c:v>4.3440486533449793E-3</c:v>
                </c:pt>
                <c:pt idx="138">
                  <c:v>1.1245674740484343E-2</c:v>
                </c:pt>
                <c:pt idx="139">
                  <c:v>-9.580838323353302E-3</c:v>
                </c:pt>
                <c:pt idx="140">
                  <c:v>1.3301088270858519E-2</c:v>
                </c:pt>
                <c:pt idx="141">
                  <c:v>1.5172178656665602E-2</c:v>
                </c:pt>
                <c:pt idx="142">
                  <c:v>-1.4273719563392101E-2</c:v>
                </c:pt>
                <c:pt idx="143">
                  <c:v>-5.1107325383305362E-3</c:v>
                </c:pt>
                <c:pt idx="144">
                  <c:v>2.1575342465753482E-2</c:v>
                </c:pt>
                <c:pt idx="145">
                  <c:v>2.1790144150184211E-3</c:v>
                </c:pt>
                <c:pt idx="146">
                  <c:v>1.5554440541896633E-2</c:v>
                </c:pt>
                <c:pt idx="147">
                  <c:v>9.2226613965744487E-3</c:v>
                </c:pt>
                <c:pt idx="148">
                  <c:v>-3.7206266318537816E-2</c:v>
                </c:pt>
                <c:pt idx="149">
                  <c:v>1.1186440677966073E-2</c:v>
                </c:pt>
                <c:pt idx="150">
                  <c:v>1.3912168957425442E-2</c:v>
                </c:pt>
                <c:pt idx="151">
                  <c:v>-1.6531658125315489E-4</c:v>
                </c:pt>
                <c:pt idx="152">
                  <c:v>-2.6289682539682509E-2</c:v>
                </c:pt>
                <c:pt idx="153">
                  <c:v>-6.9621327899474219E-3</c:v>
                </c:pt>
                <c:pt idx="154">
                  <c:v>-2.5820793433652497E-2</c:v>
                </c:pt>
                <c:pt idx="155">
                  <c:v>-7.8988941548183127E-3</c:v>
                </c:pt>
                <c:pt idx="156">
                  <c:v>1.2738853503184724E-2</c:v>
                </c:pt>
                <c:pt idx="157">
                  <c:v>1.9916142557651971E-2</c:v>
                </c:pt>
                <c:pt idx="158">
                  <c:v>-1.5416238437821148E-2</c:v>
                </c:pt>
                <c:pt idx="159">
                  <c:v>2.1398747390396697E-2</c:v>
                </c:pt>
                <c:pt idx="160">
                  <c:v>-1.3626298756600249E-3</c:v>
                </c:pt>
                <c:pt idx="161">
                  <c:v>-1.7397236909432085E-2</c:v>
                </c:pt>
                <c:pt idx="162">
                  <c:v>8.8526297517792316E-3</c:v>
                </c:pt>
                <c:pt idx="163">
                  <c:v>1.2560220233998538E-2</c:v>
                </c:pt>
                <c:pt idx="164">
                  <c:v>-8.4961767204757566E-3</c:v>
                </c:pt>
                <c:pt idx="165">
                  <c:v>-3.9417309340188438E-2</c:v>
                </c:pt>
                <c:pt idx="166">
                  <c:v>-4.9955396966993797E-2</c:v>
                </c:pt>
                <c:pt idx="167">
                  <c:v>1.8215962441314466E-2</c:v>
                </c:pt>
                <c:pt idx="168">
                  <c:v>-1.9734415344891058E-2</c:v>
                </c:pt>
                <c:pt idx="169">
                  <c:v>-2.0884289746002004E-2</c:v>
                </c:pt>
                <c:pt idx="170">
                  <c:v>1.9215987701774289E-4</c:v>
                </c:pt>
                <c:pt idx="171">
                  <c:v>3.0355427473583163E-2</c:v>
                </c:pt>
                <c:pt idx="172">
                  <c:v>-7.8314376281933065E-3</c:v>
                </c:pt>
                <c:pt idx="173">
                  <c:v>-1.9921067468520931E-2</c:v>
                </c:pt>
                <c:pt idx="174">
                  <c:v>-1.3614573346116919E-2</c:v>
                </c:pt>
                <c:pt idx="175">
                  <c:v>-5.6376360808709008E-3</c:v>
                </c:pt>
                <c:pt idx="176">
                  <c:v>1.0948191593352892E-2</c:v>
                </c:pt>
                <c:pt idx="177">
                  <c:v>8.3156062657126564E-3</c:v>
                </c:pt>
                <c:pt idx="178">
                  <c:v>-2.6083621020329902E-2</c:v>
                </c:pt>
                <c:pt idx="179">
                  <c:v>-2.2055927530523847E-2</c:v>
                </c:pt>
                <c:pt idx="180">
                  <c:v>3.1614981876761983E-2</c:v>
                </c:pt>
                <c:pt idx="181">
                  <c:v>-7.4175287917236489E-3</c:v>
                </c:pt>
                <c:pt idx="182">
                  <c:v>1.6125860373647955E-2</c:v>
                </c:pt>
                <c:pt idx="183">
                  <c:v>-1.7998838784594538E-2</c:v>
                </c:pt>
                <c:pt idx="184">
                  <c:v>4.7299960583366222E-3</c:v>
                </c:pt>
                <c:pt idx="185">
                  <c:v>1.1769321302472003E-3</c:v>
                </c:pt>
                <c:pt idx="186">
                  <c:v>1.1167711598745982E-2</c:v>
                </c:pt>
                <c:pt idx="187">
                  <c:v>4.3983724084479814E-2</c:v>
                </c:pt>
                <c:pt idx="188">
                  <c:v>-1.2435040831477388E-2</c:v>
                </c:pt>
                <c:pt idx="189">
                  <c:v>0</c:v>
                </c:pt>
                <c:pt idx="190">
                  <c:v>0</c:v>
                </c:pt>
                <c:pt idx="191">
                  <c:v>9.2087953392220225E-3</c:v>
                </c:pt>
                <c:pt idx="192">
                  <c:v>5.0651769087523321E-2</c:v>
                </c:pt>
                <c:pt idx="193">
                  <c:v>-5.3172633817795542E-3</c:v>
                </c:pt>
                <c:pt idx="194">
                  <c:v>8.0185317177476709E-3</c:v>
                </c:pt>
                <c:pt idx="195">
                  <c:v>-1.7677214071068305E-4</c:v>
                </c:pt>
                <c:pt idx="196">
                  <c:v>1.9271570014144271E-2</c:v>
                </c:pt>
                <c:pt idx="197">
                  <c:v>4.6834345186470318E-3</c:v>
                </c:pt>
                <c:pt idx="198">
                  <c:v>-8.6325966850828422E-3</c:v>
                </c:pt>
                <c:pt idx="199">
                  <c:v>3.1522117729014289E-2</c:v>
                </c:pt>
                <c:pt idx="200">
                  <c:v>-2.0935336822556081E-2</c:v>
                </c:pt>
                <c:pt idx="201">
                  <c:v>-3.4488704949129953E-3</c:v>
                </c:pt>
                <c:pt idx="202">
                  <c:v>-8.9980965564975951E-3</c:v>
                </c:pt>
                <c:pt idx="203">
                  <c:v>-8.5559629823643048E-3</c:v>
                </c:pt>
                <c:pt idx="204">
                  <c:v>-3.3462486791123861E-3</c:v>
                </c:pt>
                <c:pt idx="205">
                  <c:v>2.1205159922248551E-3</c:v>
                </c:pt>
                <c:pt idx="206">
                  <c:v>1.9396931758067257E-2</c:v>
                </c:pt>
                <c:pt idx="207">
                  <c:v>-1.0205846739318332E-2</c:v>
                </c:pt>
                <c:pt idx="208">
                  <c:v>9.2624956308982754E-3</c:v>
                </c:pt>
                <c:pt idx="209">
                  <c:v>0</c:v>
                </c:pt>
                <c:pt idx="210">
                  <c:v>-2.5974025974026035E-2</c:v>
                </c:pt>
                <c:pt idx="211">
                  <c:v>2.3999999999999962E-2</c:v>
                </c:pt>
                <c:pt idx="212">
                  <c:v>3.2812500000000008E-2</c:v>
                </c:pt>
                <c:pt idx="213">
                  <c:v>-3.1938140864010973E-3</c:v>
                </c:pt>
                <c:pt idx="214">
                  <c:v>-1.9730185497470489E-2</c:v>
                </c:pt>
                <c:pt idx="215">
                  <c:v>7.7412695682091744E-3</c:v>
                </c:pt>
                <c:pt idx="216">
                  <c:v>-1.3997951519289835E-2</c:v>
                </c:pt>
                <c:pt idx="217">
                  <c:v>-1.0734072022160559E-2</c:v>
                </c:pt>
                <c:pt idx="218">
                  <c:v>1.960098004900231E-2</c:v>
                </c:pt>
                <c:pt idx="219">
                  <c:v>-1.5619636113971732E-2</c:v>
                </c:pt>
                <c:pt idx="220">
                  <c:v>-2.4934612031386343E-2</c:v>
                </c:pt>
                <c:pt idx="221">
                  <c:v>-9.4778254649499176E-3</c:v>
                </c:pt>
                <c:pt idx="222">
                  <c:v>2.7802852500451333E-2</c:v>
                </c:pt>
                <c:pt idx="223">
                  <c:v>-1.7038468294396546E-2</c:v>
                </c:pt>
                <c:pt idx="224">
                  <c:v>3.9313795568263477E-3</c:v>
                </c:pt>
                <c:pt idx="225">
                  <c:v>2.1715913136347433E-2</c:v>
                </c:pt>
                <c:pt idx="226">
                  <c:v>-5.574912891986067E-3</c:v>
                </c:pt>
                <c:pt idx="227">
                  <c:v>1.4365802382620856E-2</c:v>
                </c:pt>
                <c:pt idx="228">
                  <c:v>-7.0811744386874561E-3</c:v>
                </c:pt>
                <c:pt idx="229">
                  <c:v>1.0088711080187985E-2</c:v>
                </c:pt>
                <c:pt idx="230">
                  <c:v>-1.9459273290855936E-2</c:v>
                </c:pt>
                <c:pt idx="231">
                  <c:v>9.8349139445029939E-3</c:v>
                </c:pt>
                <c:pt idx="232">
                  <c:v>-1.8608695652173948E-2</c:v>
                </c:pt>
                <c:pt idx="233">
                  <c:v>8.3289030657452776E-3</c:v>
                </c:pt>
                <c:pt idx="234">
                  <c:v>-2.9876977152900434E-3</c:v>
                </c:pt>
                <c:pt idx="235">
                  <c:v>-1.3749338974087836E-2</c:v>
                </c:pt>
                <c:pt idx="236">
                  <c:v>9.1152815013405102E-3</c:v>
                </c:pt>
                <c:pt idx="237">
                  <c:v>-9.032943676939454E-3</c:v>
                </c:pt>
                <c:pt idx="238">
                  <c:v>7.1492403932090225E-4</c:v>
                </c:pt>
                <c:pt idx="239">
                  <c:v>4.3043400607251231E-2</c:v>
                </c:pt>
                <c:pt idx="240">
                  <c:v>7.7054794520547828E-3</c:v>
                </c:pt>
                <c:pt idx="241">
                  <c:v>2.9056924384027235E-2</c:v>
                </c:pt>
                <c:pt idx="242">
                  <c:v>8.9167767503302957E-3</c:v>
                </c:pt>
                <c:pt idx="243">
                  <c:v>6.8739770867430137E-3</c:v>
                </c:pt>
                <c:pt idx="244">
                  <c:v>4.2262678803640765E-3</c:v>
                </c:pt>
                <c:pt idx="245">
                  <c:v>9.0644221430883857E-3</c:v>
                </c:pt>
                <c:pt idx="246">
                  <c:v>-1.6522297080526108E-2</c:v>
                </c:pt>
                <c:pt idx="247">
                  <c:v>-6.1980101125428564E-3</c:v>
                </c:pt>
                <c:pt idx="248">
                  <c:v>-1.0339734121122554E-2</c:v>
                </c:pt>
                <c:pt idx="249">
                  <c:v>-1.2935323383084625E-2</c:v>
                </c:pt>
                <c:pt idx="250">
                  <c:v>-8.7365591397848795E-3</c:v>
                </c:pt>
                <c:pt idx="251">
                  <c:v>1.5254237288135568E-2</c:v>
                </c:pt>
                <c:pt idx="252">
                  <c:v>1.1686143572620488E-3</c:v>
                </c:pt>
                <c:pt idx="253">
                  <c:v>2.0843755210938803E-2</c:v>
                </c:pt>
                <c:pt idx="254">
                  <c:v>7.5138843515191543E-3</c:v>
                </c:pt>
                <c:pt idx="255">
                  <c:v>1.1186770428015556E-2</c:v>
                </c:pt>
                <c:pt idx="256">
                  <c:v>-1.7636684303351164E-3</c:v>
                </c:pt>
                <c:pt idx="257">
                  <c:v>-2.328943141663983E-2</c:v>
                </c:pt>
                <c:pt idx="258">
                  <c:v>1.7760236803157317E-2</c:v>
                </c:pt>
                <c:pt idx="259">
                  <c:v>1.1310389400549408E-2</c:v>
                </c:pt>
                <c:pt idx="260">
                  <c:v>1.0544815465729322E-2</c:v>
                </c:pt>
                <c:pt idx="261">
                  <c:v>3.3201581027667839E-3</c:v>
                </c:pt>
                <c:pt idx="262">
                  <c:v>-9.4547746612042667E-4</c:v>
                </c:pt>
                <c:pt idx="263">
                  <c:v>8.2018927444795723E-3</c:v>
                </c:pt>
                <c:pt idx="264">
                  <c:v>-1.720901126408015E-2</c:v>
                </c:pt>
                <c:pt idx="265">
                  <c:v>9.3919134033747468E-3</c:v>
                </c:pt>
                <c:pt idx="266">
                  <c:v>4.100299637281154E-3</c:v>
                </c:pt>
                <c:pt idx="267">
                  <c:v>1.3193026543112867E-2</c:v>
                </c:pt>
                <c:pt idx="268">
                  <c:v>-2.6352503487831334E-2</c:v>
                </c:pt>
                <c:pt idx="269">
                  <c:v>2.4996019742079292E-2</c:v>
                </c:pt>
                <c:pt idx="270">
                  <c:v>1.0251630941286088E-2</c:v>
                </c:pt>
                <c:pt idx="271">
                  <c:v>-3.6900369003688704E-3</c:v>
                </c:pt>
                <c:pt idx="272">
                  <c:v>-4.0123456790124518E-3</c:v>
                </c:pt>
                <c:pt idx="273">
                  <c:v>9.2965602726991781E-3</c:v>
                </c:pt>
                <c:pt idx="274">
                  <c:v>3.8378876266502099E-3</c:v>
                </c:pt>
                <c:pt idx="275">
                  <c:v>2.4009787429270537E-2</c:v>
                </c:pt>
                <c:pt idx="276">
                  <c:v>1.3739545997610594E-2</c:v>
                </c:pt>
                <c:pt idx="277">
                  <c:v>-3.3883323512080986E-3</c:v>
                </c:pt>
                <c:pt idx="278">
                  <c:v>4.7302291204730272E-3</c:v>
                </c:pt>
                <c:pt idx="279">
                  <c:v>3.9723407385611502E-3</c:v>
                </c:pt>
                <c:pt idx="280">
                  <c:v>4.9824150058616363E-3</c:v>
                </c:pt>
                <c:pt idx="281">
                  <c:v>-3.0621172353455686E-3</c:v>
                </c:pt>
                <c:pt idx="282">
                  <c:v>2.6327336551119911E-3</c:v>
                </c:pt>
                <c:pt idx="283">
                  <c:v>3.0634573304157411E-3</c:v>
                </c:pt>
                <c:pt idx="284">
                  <c:v>5.9627690517742114E-3</c:v>
                </c:pt>
                <c:pt idx="285">
                  <c:v>-4.6262830706953924E-3</c:v>
                </c:pt>
                <c:pt idx="286">
                  <c:v>-5.8097312999267389E-4</c:v>
                </c:pt>
                <c:pt idx="287">
                  <c:v>-1.3660805115535576E-2</c:v>
                </c:pt>
                <c:pt idx="288">
                  <c:v>4.1255341093267232E-3</c:v>
                </c:pt>
                <c:pt idx="289">
                  <c:v>-6.7498165810712047E-3</c:v>
                </c:pt>
                <c:pt idx="290">
                  <c:v>7.386615452799501E-3</c:v>
                </c:pt>
                <c:pt idx="291">
                  <c:v>3.0796304443466648E-3</c:v>
                </c:pt>
                <c:pt idx="292">
                  <c:v>3.0701754385964778E-3</c:v>
                </c:pt>
                <c:pt idx="293">
                  <c:v>-1.7490161783996518E-2</c:v>
                </c:pt>
                <c:pt idx="294">
                  <c:v>5.7854917668002659E-3</c:v>
                </c:pt>
                <c:pt idx="295">
                  <c:v>1.3274336283185034E-3</c:v>
                </c:pt>
                <c:pt idx="296">
                  <c:v>-1.7822948887906843E-2</c:v>
                </c:pt>
                <c:pt idx="297">
                  <c:v>-2.249550089982089E-3</c:v>
                </c:pt>
                <c:pt idx="298">
                  <c:v>1.2776191191943613E-2</c:v>
                </c:pt>
                <c:pt idx="299">
                  <c:v>-2.9682398337795604E-4</c:v>
                </c:pt>
              </c:numCache>
            </c:numRef>
          </c:xVal>
          <c:yVal>
            <c:numRef>
              <c:f>'var-cov 2 titoli'!$C$2:$C$301</c:f>
              <c:numCache>
                <c:formatCode>0.00%</c:formatCode>
                <c:ptCount val="300"/>
                <c:pt idx="0">
                  <c:v>-1.1340206185566951E-2</c:v>
                </c:pt>
                <c:pt idx="1">
                  <c:v>-2.0855057351408012E-3</c:v>
                </c:pt>
                <c:pt idx="2">
                  <c:v>-3.0303030303030363E-2</c:v>
                </c:pt>
                <c:pt idx="3">
                  <c:v>4.3103448275862684E-3</c:v>
                </c:pt>
                <c:pt idx="4">
                  <c:v>-6.4377682403434387E-3</c:v>
                </c:pt>
                <c:pt idx="5">
                  <c:v>2.1598272138229251E-3</c:v>
                </c:pt>
                <c:pt idx="6">
                  <c:v>1.6163793103448889E-3</c:v>
                </c:pt>
                <c:pt idx="7">
                  <c:v>5.4330285099515839E-2</c:v>
                </c:pt>
                <c:pt idx="8">
                  <c:v>5.1020408163262405E-4</c:v>
                </c:pt>
                <c:pt idx="9">
                  <c:v>4.6404895461499208E-2</c:v>
                </c:pt>
                <c:pt idx="10">
                  <c:v>-3.0701754385964831E-2</c:v>
                </c:pt>
                <c:pt idx="11">
                  <c:v>-2.2121669180492739E-2</c:v>
                </c:pt>
                <c:pt idx="12">
                  <c:v>-2.313624678663239E-2</c:v>
                </c:pt>
                <c:pt idx="13">
                  <c:v>0</c:v>
                </c:pt>
                <c:pt idx="14">
                  <c:v>-3.8947368421052661E-2</c:v>
                </c:pt>
                <c:pt idx="15">
                  <c:v>6.5717415115006412E-3</c:v>
                </c:pt>
                <c:pt idx="16">
                  <c:v>7.0729053318823879E-3</c:v>
                </c:pt>
                <c:pt idx="17">
                  <c:v>1.7828200972447389E-2</c:v>
                </c:pt>
                <c:pt idx="18">
                  <c:v>2.0700636942675189E-2</c:v>
                </c:pt>
                <c:pt idx="19">
                  <c:v>8.8403536141445065E-3</c:v>
                </c:pt>
                <c:pt idx="20">
                  <c:v>2.1134020618556671E-2</c:v>
                </c:pt>
                <c:pt idx="21">
                  <c:v>9.5911155981827645E-3</c:v>
                </c:pt>
                <c:pt idx="22">
                  <c:v>0.01</c:v>
                </c:pt>
                <c:pt idx="23">
                  <c:v>-5.9405940594058843E-3</c:v>
                </c:pt>
                <c:pt idx="24">
                  <c:v>1.49402390438247E-2</c:v>
                </c:pt>
                <c:pt idx="25">
                  <c:v>-1.2757605495584017E-2</c:v>
                </c:pt>
                <c:pt idx="26">
                  <c:v>1.9880715705765408E-2</c:v>
                </c:pt>
                <c:pt idx="27">
                  <c:v>1.4619883040935673E-2</c:v>
                </c:pt>
                <c:pt idx="28">
                  <c:v>-7.6849183477425281E-3</c:v>
                </c:pt>
                <c:pt idx="29">
                  <c:v>1.3552758954501507E-2</c:v>
                </c:pt>
                <c:pt idx="30">
                  <c:v>-5.730659025788047E-3</c:v>
                </c:pt>
                <c:pt idx="31">
                  <c:v>3.8424591738713326E-3</c:v>
                </c:pt>
                <c:pt idx="32">
                  <c:v>-7.6555023923444701E-3</c:v>
                </c:pt>
                <c:pt idx="33">
                  <c:v>-4.8216007714561235E-3</c:v>
                </c:pt>
                <c:pt idx="34">
                  <c:v>-5.8139534883721753E-3</c:v>
                </c:pt>
                <c:pt idx="35">
                  <c:v>9.7465886939579471E-4</c:v>
                </c:pt>
                <c:pt idx="36">
                  <c:v>-1.2658227848101238E-2</c:v>
                </c:pt>
                <c:pt idx="37">
                  <c:v>9.8619329388554547E-4</c:v>
                </c:pt>
                <c:pt idx="38">
                  <c:v>-1.0837438423645264E-2</c:v>
                </c:pt>
                <c:pt idx="39">
                  <c:v>0</c:v>
                </c:pt>
                <c:pt idx="40">
                  <c:v>3.5856573705179223E-2</c:v>
                </c:pt>
                <c:pt idx="41">
                  <c:v>0</c:v>
                </c:pt>
                <c:pt idx="42">
                  <c:v>-5.7692307692307149E-3</c:v>
                </c:pt>
                <c:pt idx="43">
                  <c:v>1.9342359767890581E-3</c:v>
                </c:pt>
                <c:pt idx="44">
                  <c:v>-5.7915057915057366E-3</c:v>
                </c:pt>
                <c:pt idx="45">
                  <c:v>-1.9417475728155617E-3</c:v>
                </c:pt>
                <c:pt idx="46">
                  <c:v>-1.4591439688715954E-2</c:v>
                </c:pt>
                <c:pt idx="47">
                  <c:v>-1.184600197433369E-2</c:v>
                </c:pt>
                <c:pt idx="48">
                  <c:v>-1.0989010989010933E-2</c:v>
                </c:pt>
                <c:pt idx="49">
                  <c:v>-4.1414141414141355E-2</c:v>
                </c:pt>
                <c:pt idx="50">
                  <c:v>-3.4773445732349959E-2</c:v>
                </c:pt>
                <c:pt idx="51">
                  <c:v>3.6026200873362571E-2</c:v>
                </c:pt>
                <c:pt idx="52">
                  <c:v>6.3224446786090023E-3</c:v>
                </c:pt>
                <c:pt idx="53">
                  <c:v>-1.3089005235602094E-2</c:v>
                </c:pt>
                <c:pt idx="54">
                  <c:v>-9.5490716180371953E-3</c:v>
                </c:pt>
                <c:pt idx="55">
                  <c:v>5.8918050348153337E-3</c:v>
                </c:pt>
                <c:pt idx="56">
                  <c:v>5.3248136315228968E-3</c:v>
                </c:pt>
                <c:pt idx="57">
                  <c:v>1.0593220338982448E-3</c:v>
                </c:pt>
                <c:pt idx="58">
                  <c:v>9.5238095238095836E-3</c:v>
                </c:pt>
                <c:pt idx="59">
                  <c:v>-9.9580712788260254E-3</c:v>
                </c:pt>
                <c:pt idx="60">
                  <c:v>1.5881418740073211E-3</c:v>
                </c:pt>
                <c:pt idx="61">
                  <c:v>2.6427061310782241E-3</c:v>
                </c:pt>
                <c:pt idx="62">
                  <c:v>-2.4248813916710566E-2</c:v>
                </c:pt>
                <c:pt idx="63">
                  <c:v>3.2414910858994833E-3</c:v>
                </c:pt>
                <c:pt idx="64">
                  <c:v>-1.3462574044157244E-2</c:v>
                </c:pt>
                <c:pt idx="65">
                  <c:v>-2.7292576419213977E-3</c:v>
                </c:pt>
                <c:pt idx="66">
                  <c:v>6.5681444991790754E-3</c:v>
                </c:pt>
                <c:pt idx="67">
                  <c:v>-5.4377379010331697E-3</c:v>
                </c:pt>
                <c:pt idx="68">
                  <c:v>-1.5855658829961757E-2</c:v>
                </c:pt>
                <c:pt idx="69">
                  <c:v>2.6111111111111047E-2</c:v>
                </c:pt>
                <c:pt idx="70">
                  <c:v>1.6242555495398559E-3</c:v>
                </c:pt>
                <c:pt idx="71">
                  <c:v>-7.0270270270270888E-3</c:v>
                </c:pt>
                <c:pt idx="72">
                  <c:v>-2.014153511159493E-2</c:v>
                </c:pt>
                <c:pt idx="73">
                  <c:v>2.2222222222222539E-3</c:v>
                </c:pt>
                <c:pt idx="74">
                  <c:v>1.5521064301552012E-2</c:v>
                </c:pt>
                <c:pt idx="75">
                  <c:v>8.1877729257641921E-3</c:v>
                </c:pt>
                <c:pt idx="76">
                  <c:v>7.5798592311857376E-3</c:v>
                </c:pt>
                <c:pt idx="77">
                  <c:v>4.2987641053197816E-3</c:v>
                </c:pt>
                <c:pt idx="78">
                  <c:v>-1.2841091492776915E-2</c:v>
                </c:pt>
                <c:pt idx="79">
                  <c:v>-6.5040650406503449E-3</c:v>
                </c:pt>
                <c:pt idx="80">
                  <c:v>1.4729950900163604E-2</c:v>
                </c:pt>
                <c:pt idx="81">
                  <c:v>-1.6129032258065128E-3</c:v>
                </c:pt>
                <c:pt idx="82">
                  <c:v>2.1540118470651591E-2</c:v>
                </c:pt>
                <c:pt idx="83">
                  <c:v>-5.2714812862414339E-3</c:v>
                </c:pt>
                <c:pt idx="84">
                  <c:v>1.5368309485956575E-2</c:v>
                </c:pt>
                <c:pt idx="85">
                  <c:v>1.7223382045929079E-2</c:v>
                </c:pt>
                <c:pt idx="86">
                  <c:v>1.3340174448435065E-2</c:v>
                </c:pt>
                <c:pt idx="87">
                  <c:v>1.1645569620253222E-2</c:v>
                </c:pt>
                <c:pt idx="88">
                  <c:v>2.002002002002002E-2</c:v>
                </c:pt>
                <c:pt idx="89">
                  <c:v>-3.3366045142296422E-2</c:v>
                </c:pt>
                <c:pt idx="90">
                  <c:v>2.1319796954314664E-2</c:v>
                </c:pt>
                <c:pt idx="91">
                  <c:v>-3.0815109343936328E-2</c:v>
                </c:pt>
                <c:pt idx="92">
                  <c:v>6.1538461538460957E-3</c:v>
                </c:pt>
                <c:pt idx="93">
                  <c:v>-3.4658511722731822E-2</c:v>
                </c:pt>
                <c:pt idx="94">
                  <c:v>4.0654699049630351E-2</c:v>
                </c:pt>
                <c:pt idx="95">
                  <c:v>-2.0294266869609334E-2</c:v>
                </c:pt>
                <c:pt idx="96">
                  <c:v>1.0875194199896398E-2</c:v>
                </c:pt>
                <c:pt idx="97">
                  <c:v>-1.5368852459015521E-3</c:v>
                </c:pt>
                <c:pt idx="98">
                  <c:v>6.1570035915853695E-3</c:v>
                </c:pt>
                <c:pt idx="99">
                  <c:v>1.1728709841917448E-2</c:v>
                </c:pt>
                <c:pt idx="100">
                  <c:v>1.8145161290322551E-2</c:v>
                </c:pt>
                <c:pt idx="101">
                  <c:v>1.3861386138613917E-2</c:v>
                </c:pt>
                <c:pt idx="102">
                  <c:v>0</c:v>
                </c:pt>
                <c:pt idx="103">
                  <c:v>3.0273437499999944E-2</c:v>
                </c:pt>
                <c:pt idx="104">
                  <c:v>3.981042654028439E-2</c:v>
                </c:pt>
                <c:pt idx="105">
                  <c:v>-1.549680948040112E-2</c:v>
                </c:pt>
                <c:pt idx="106">
                  <c:v>1.2962962962963016E-2</c:v>
                </c:pt>
                <c:pt idx="107">
                  <c:v>-1.2797074954296212E-2</c:v>
                </c:pt>
                <c:pt idx="108">
                  <c:v>9.2592592592587327E-4</c:v>
                </c:pt>
                <c:pt idx="109">
                  <c:v>-1.8501387604069254E-3</c:v>
                </c:pt>
                <c:pt idx="110">
                  <c:v>1.0194624652455924E-2</c:v>
                </c:pt>
                <c:pt idx="111">
                  <c:v>-1.1009174311926632E-2</c:v>
                </c:pt>
                <c:pt idx="112">
                  <c:v>-8.3487940630796991E-3</c:v>
                </c:pt>
                <c:pt idx="113">
                  <c:v>-1.9644527595884084E-2</c:v>
                </c:pt>
                <c:pt idx="114">
                  <c:v>2.8625954198473014E-3</c:v>
                </c:pt>
                <c:pt idx="115">
                  <c:v>6.6603235014272393E-3</c:v>
                </c:pt>
                <c:pt idx="116">
                  <c:v>-8.5066162570887668E-3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-7.6263107721640739E-3</c:v>
                </c:pt>
                <c:pt idx="121">
                  <c:v>2.8818443804035677E-3</c:v>
                </c:pt>
                <c:pt idx="122">
                  <c:v>0</c:v>
                </c:pt>
                <c:pt idx="123">
                  <c:v>0</c:v>
                </c:pt>
                <c:pt idx="124">
                  <c:v>1.628352490421445E-2</c:v>
                </c:pt>
                <c:pt idx="125">
                  <c:v>-1.9792648444863285E-2</c:v>
                </c:pt>
                <c:pt idx="126">
                  <c:v>9.6153846153846159E-3</c:v>
                </c:pt>
                <c:pt idx="127">
                  <c:v>-1.1428571428571456E-2</c:v>
                </c:pt>
                <c:pt idx="128">
                  <c:v>-3.8535645472060837E-3</c:v>
                </c:pt>
                <c:pt idx="129">
                  <c:v>1.1605415860734899E-2</c:v>
                </c:pt>
                <c:pt idx="130">
                  <c:v>0</c:v>
                </c:pt>
                <c:pt idx="131">
                  <c:v>-2.1988527724665367E-2</c:v>
                </c:pt>
                <c:pt idx="132">
                  <c:v>8.7976539589443379E-3</c:v>
                </c:pt>
                <c:pt idx="133">
                  <c:v>1.9379844961240585E-3</c:v>
                </c:pt>
                <c:pt idx="134">
                  <c:v>-1.6441005802707957E-2</c:v>
                </c:pt>
                <c:pt idx="135">
                  <c:v>-2.6548672566371709E-2</c:v>
                </c:pt>
                <c:pt idx="136">
                  <c:v>-2.0707070707070677E-2</c:v>
                </c:pt>
                <c:pt idx="137">
                  <c:v>6.2403300670448657E-2</c:v>
                </c:pt>
                <c:pt idx="138">
                  <c:v>1.4563106796116505E-2</c:v>
                </c:pt>
                <c:pt idx="139">
                  <c:v>1.2440191387559781E-2</c:v>
                </c:pt>
                <c:pt idx="140">
                  <c:v>-1.0396975425330759E-2</c:v>
                </c:pt>
                <c:pt idx="141">
                  <c:v>-1.5281757402101323E-2</c:v>
                </c:pt>
                <c:pt idx="142">
                  <c:v>-1.2609117361784649E-2</c:v>
                </c:pt>
                <c:pt idx="143">
                  <c:v>1.5717092337917571E-2</c:v>
                </c:pt>
                <c:pt idx="144">
                  <c:v>-3.8684719535783912E-3</c:v>
                </c:pt>
                <c:pt idx="145">
                  <c:v>-6.7961165048543966E-3</c:v>
                </c:pt>
                <c:pt idx="146">
                  <c:v>2.9325513196480661E-3</c:v>
                </c:pt>
                <c:pt idx="147">
                  <c:v>1.9493177387914232E-2</c:v>
                </c:pt>
                <c:pt idx="148">
                  <c:v>-2.2944550669215982E-2</c:v>
                </c:pt>
                <c:pt idx="149">
                  <c:v>-6.8493150684931781E-3</c:v>
                </c:pt>
                <c:pt idx="150">
                  <c:v>9.8522167487679127E-4</c:v>
                </c:pt>
                <c:pt idx="151">
                  <c:v>3.2480314960630037E-2</c:v>
                </c:pt>
                <c:pt idx="152">
                  <c:v>0</c:v>
                </c:pt>
                <c:pt idx="153">
                  <c:v>-2.0019065776930491E-2</c:v>
                </c:pt>
                <c:pt idx="154">
                  <c:v>7.7821011673151474E-3</c:v>
                </c:pt>
                <c:pt idx="155">
                  <c:v>-1.2548262548262521E-2</c:v>
                </c:pt>
                <c:pt idx="156">
                  <c:v>1.955034213098757E-3</c:v>
                </c:pt>
                <c:pt idx="157">
                  <c:v>1.1707317073170759E-2</c:v>
                </c:pt>
                <c:pt idx="158">
                  <c:v>-1.2536162005785893E-2</c:v>
                </c:pt>
                <c:pt idx="159">
                  <c:v>6.835937499999889E-3</c:v>
                </c:pt>
                <c:pt idx="160">
                  <c:v>-2.3278370514063933E-2</c:v>
                </c:pt>
                <c:pt idx="161">
                  <c:v>1.6881827209533296E-2</c:v>
                </c:pt>
                <c:pt idx="162">
                  <c:v>-1.7578125000000111E-2</c:v>
                </c:pt>
                <c:pt idx="163">
                  <c:v>9.9403578528835528E-4</c:v>
                </c:pt>
                <c:pt idx="164">
                  <c:v>7.9443892750744507E-3</c:v>
                </c:pt>
                <c:pt idx="165">
                  <c:v>-3.2019704433497539E-2</c:v>
                </c:pt>
                <c:pt idx="166">
                  <c:v>-2.0356234096692113E-2</c:v>
                </c:pt>
                <c:pt idx="167">
                  <c:v>1.5584415584416174E-3</c:v>
                </c:pt>
                <c:pt idx="168">
                  <c:v>-1.9190871369294694E-2</c:v>
                </c:pt>
                <c:pt idx="169">
                  <c:v>-1.6922263352723368E-2</c:v>
                </c:pt>
                <c:pt idx="170">
                  <c:v>-3.1737493275954841E-2</c:v>
                </c:pt>
                <c:pt idx="171">
                  <c:v>2.8333333333333301E-2</c:v>
                </c:pt>
                <c:pt idx="172">
                  <c:v>4.3219881145327467E-3</c:v>
                </c:pt>
                <c:pt idx="173">
                  <c:v>-5.3792361484669175E-3</c:v>
                </c:pt>
                <c:pt idx="174">
                  <c:v>-2.6500811249323988E-2</c:v>
                </c:pt>
                <c:pt idx="175">
                  <c:v>1.4999999999999937E-2</c:v>
                </c:pt>
                <c:pt idx="176">
                  <c:v>-1.9704433497536915E-2</c:v>
                </c:pt>
                <c:pt idx="177">
                  <c:v>1.5633724176437807E-2</c:v>
                </c:pt>
                <c:pt idx="178">
                  <c:v>-1.5393073117097368E-2</c:v>
                </c:pt>
                <c:pt idx="179">
                  <c:v>-2.4008933556672156E-2</c:v>
                </c:pt>
                <c:pt idx="180">
                  <c:v>1.1441647597254004E-2</c:v>
                </c:pt>
                <c:pt idx="181">
                  <c:v>2.3755656108597218E-2</c:v>
                </c:pt>
                <c:pt idx="182">
                  <c:v>-9.3922651933701033E-3</c:v>
                </c:pt>
                <c:pt idx="183">
                  <c:v>1.6731734523144613E-3</c:v>
                </c:pt>
                <c:pt idx="184">
                  <c:v>-1.4476614699331817E-2</c:v>
                </c:pt>
                <c:pt idx="185">
                  <c:v>3.9548022598869413E-3</c:v>
                </c:pt>
                <c:pt idx="186">
                  <c:v>1.1254924029262803E-2</c:v>
                </c:pt>
                <c:pt idx="187">
                  <c:v>7.7907623817473886E-3</c:v>
                </c:pt>
                <c:pt idx="188">
                  <c:v>-2.4295969077857568E-2</c:v>
                </c:pt>
                <c:pt idx="189">
                  <c:v>0</c:v>
                </c:pt>
                <c:pt idx="190">
                  <c:v>0</c:v>
                </c:pt>
                <c:pt idx="191">
                  <c:v>-6.2252405206564485E-3</c:v>
                </c:pt>
                <c:pt idx="192">
                  <c:v>6.7198177676537657E-2</c:v>
                </c:pt>
                <c:pt idx="193">
                  <c:v>-3.468516542155816E-2</c:v>
                </c:pt>
                <c:pt idx="194">
                  <c:v>1.3819789939192924E-2</c:v>
                </c:pt>
                <c:pt idx="195">
                  <c:v>-1.8538713195201777E-2</c:v>
                </c:pt>
                <c:pt idx="196">
                  <c:v>1.4999999999999937E-2</c:v>
                </c:pt>
                <c:pt idx="197">
                  <c:v>1.3683634373289547E-2</c:v>
                </c:pt>
                <c:pt idx="198">
                  <c:v>-1.0259179265658626E-2</c:v>
                </c:pt>
                <c:pt idx="199">
                  <c:v>2.5641025641025578E-2</c:v>
                </c:pt>
                <c:pt idx="200">
                  <c:v>-1.7553191489361762E-2</c:v>
                </c:pt>
                <c:pt idx="201">
                  <c:v>1.6242555495398559E-3</c:v>
                </c:pt>
                <c:pt idx="202">
                  <c:v>-5.9459459459459156E-3</c:v>
                </c:pt>
                <c:pt idx="203">
                  <c:v>-1.0875475802066339E-2</c:v>
                </c:pt>
                <c:pt idx="204">
                  <c:v>-9.8955470038483307E-3</c:v>
                </c:pt>
                <c:pt idx="205">
                  <c:v>-1.1660188784008853E-2</c:v>
                </c:pt>
                <c:pt idx="206">
                  <c:v>-2.2471910112359869E-3</c:v>
                </c:pt>
                <c:pt idx="207">
                  <c:v>6.1936936936936617E-3</c:v>
                </c:pt>
                <c:pt idx="208">
                  <c:v>-1.5109121432568488E-2</c:v>
                </c:pt>
                <c:pt idx="209">
                  <c:v>0</c:v>
                </c:pt>
                <c:pt idx="210">
                  <c:v>-1.4772727272727241E-2</c:v>
                </c:pt>
                <c:pt idx="211">
                  <c:v>1.1534025374855168E-3</c:v>
                </c:pt>
                <c:pt idx="212">
                  <c:v>3.6866359447004643E-2</c:v>
                </c:pt>
                <c:pt idx="213">
                  <c:v>-2.2222222222222539E-3</c:v>
                </c:pt>
                <c:pt idx="214">
                  <c:v>3.3407572383073181E-3</c:v>
                </c:pt>
                <c:pt idx="215">
                  <c:v>4.994450610432884E-3</c:v>
                </c:pt>
                <c:pt idx="216">
                  <c:v>-2.0982882385422324E-2</c:v>
                </c:pt>
                <c:pt idx="217">
                  <c:v>0</c:v>
                </c:pt>
                <c:pt idx="218">
                  <c:v>2.0868584320360904E-2</c:v>
                </c:pt>
                <c:pt idx="219">
                  <c:v>5.5248618784530384E-3</c:v>
                </c:pt>
                <c:pt idx="220">
                  <c:v>-9.8901098901099521E-3</c:v>
                </c:pt>
                <c:pt idx="221">
                  <c:v>-3.3296337402885369E-3</c:v>
                </c:pt>
                <c:pt idx="222">
                  <c:v>-8.351893095768375E-3</c:v>
                </c:pt>
                <c:pt idx="223">
                  <c:v>2.6389668725435245E-2</c:v>
                </c:pt>
                <c:pt idx="224">
                  <c:v>3.2822757111597061E-3</c:v>
                </c:pt>
                <c:pt idx="225">
                  <c:v>1.3086150490730674E-2</c:v>
                </c:pt>
                <c:pt idx="226">
                  <c:v>8.0731969860064583E-3</c:v>
                </c:pt>
                <c:pt idx="227">
                  <c:v>1.4949279231179833E-2</c:v>
                </c:pt>
                <c:pt idx="228">
                  <c:v>-8.9426617569699565E-3</c:v>
                </c:pt>
                <c:pt idx="229">
                  <c:v>3.7154989384288145E-3</c:v>
                </c:pt>
                <c:pt idx="230">
                  <c:v>-1.6393442622950789E-2</c:v>
                </c:pt>
                <c:pt idx="231">
                  <c:v>-5.3763440860215058E-3</c:v>
                </c:pt>
                <c:pt idx="232">
                  <c:v>-2.216216216216213E-2</c:v>
                </c:pt>
                <c:pt idx="233">
                  <c:v>6.0807075732448547E-3</c:v>
                </c:pt>
                <c:pt idx="234">
                  <c:v>-1.7032967032967E-2</c:v>
                </c:pt>
                <c:pt idx="235">
                  <c:v>1.1179429849077062E-3</c:v>
                </c:pt>
                <c:pt idx="236">
                  <c:v>-5.5834729201560197E-4</c:v>
                </c:pt>
                <c:pt idx="237">
                  <c:v>-2.4581005586592212E-2</c:v>
                </c:pt>
                <c:pt idx="238">
                  <c:v>-1.145475372279431E-3</c:v>
                </c:pt>
                <c:pt idx="239">
                  <c:v>2.6949541284403605E-2</c:v>
                </c:pt>
                <c:pt idx="240">
                  <c:v>2.0658849804578543E-2</c:v>
                </c:pt>
                <c:pt idx="241">
                  <c:v>-2.2975929978118252E-2</c:v>
                </c:pt>
                <c:pt idx="242">
                  <c:v>-1.9036954087346056E-2</c:v>
                </c:pt>
                <c:pt idx="243">
                  <c:v>-9.1324200913241692E-3</c:v>
                </c:pt>
                <c:pt idx="244">
                  <c:v>-5.4147465437788055E-2</c:v>
                </c:pt>
                <c:pt idx="245">
                  <c:v>8.5261875761267099E-3</c:v>
                </c:pt>
                <c:pt idx="246">
                  <c:v>-3.2004830917874295E-2</c:v>
                </c:pt>
                <c:pt idx="247">
                  <c:v>-2.0586400499064322E-2</c:v>
                </c:pt>
                <c:pt idx="248">
                  <c:v>4.4585987261145776E-3</c:v>
                </c:pt>
                <c:pt idx="249">
                  <c:v>-3.5510462904248537E-2</c:v>
                </c:pt>
                <c:pt idx="250">
                  <c:v>-4.3392504930966434E-2</c:v>
                </c:pt>
                <c:pt idx="251">
                  <c:v>-7.5601374570446345E-3</c:v>
                </c:pt>
                <c:pt idx="252">
                  <c:v>1.8005540166204946E-2</c:v>
                </c:pt>
                <c:pt idx="253">
                  <c:v>1.3605442176870748E-2</c:v>
                </c:pt>
                <c:pt idx="254">
                  <c:v>3.4899328859060323E-2</c:v>
                </c:pt>
                <c:pt idx="255">
                  <c:v>5.1880674448768578E-3</c:v>
                </c:pt>
                <c:pt idx="256">
                  <c:v>1.1612903225806525E-2</c:v>
                </c:pt>
                <c:pt idx="257">
                  <c:v>-4.4005102040816362E-2</c:v>
                </c:pt>
                <c:pt idx="258">
                  <c:v>-2.0680453635757132E-2</c:v>
                </c:pt>
                <c:pt idx="259">
                  <c:v>-1.0217983651226158E-2</c:v>
                </c:pt>
                <c:pt idx="260">
                  <c:v>4.8176187198898041E-3</c:v>
                </c:pt>
                <c:pt idx="261">
                  <c:v>-5.4794520547945987E-3</c:v>
                </c:pt>
                <c:pt idx="262">
                  <c:v>4.4765840220385676E-2</c:v>
                </c:pt>
                <c:pt idx="263">
                  <c:v>-5.273566249175893E-3</c:v>
                </c:pt>
                <c:pt idx="264">
                  <c:v>-1.4579191517561412E-2</c:v>
                </c:pt>
                <c:pt idx="265">
                  <c:v>1.9502353732347048E-2</c:v>
                </c:pt>
                <c:pt idx="266">
                  <c:v>-1.0554089709762496E-2</c:v>
                </c:pt>
                <c:pt idx="267">
                  <c:v>-5.3333333333334095E-3</c:v>
                </c:pt>
                <c:pt idx="268">
                  <c:v>-6.7024128686327079E-3</c:v>
                </c:pt>
                <c:pt idx="269">
                  <c:v>-2.0242914979757085E-2</c:v>
                </c:pt>
                <c:pt idx="270">
                  <c:v>6.1983471074380557E-3</c:v>
                </c:pt>
                <c:pt idx="271">
                  <c:v>1.2320328542094534E-2</c:v>
                </c:pt>
                <c:pt idx="272">
                  <c:v>3.4482758620689613E-2</c:v>
                </c:pt>
                <c:pt idx="273">
                  <c:v>5.8823529411765078E-3</c:v>
                </c:pt>
                <c:pt idx="274">
                  <c:v>-5.1981806367772014E-3</c:v>
                </c:pt>
                <c:pt idx="275">
                  <c:v>5.2253429131287488E-3</c:v>
                </c:pt>
                <c:pt idx="276">
                  <c:v>-2.5990903183886007E-3</c:v>
                </c:pt>
                <c:pt idx="277">
                  <c:v>-1.3029315960911311E-3</c:v>
                </c:pt>
                <c:pt idx="278">
                  <c:v>0</c:v>
                </c:pt>
                <c:pt idx="279">
                  <c:v>-8.4801043705154035E-3</c:v>
                </c:pt>
                <c:pt idx="280">
                  <c:v>1.0526315789473648E-2</c:v>
                </c:pt>
                <c:pt idx="281">
                  <c:v>-1.3671874999999964E-2</c:v>
                </c:pt>
                <c:pt idx="282">
                  <c:v>6.6006600660062256E-4</c:v>
                </c:pt>
                <c:pt idx="283">
                  <c:v>-1.715039577836408E-2</c:v>
                </c:pt>
                <c:pt idx="284">
                  <c:v>-1.1409395973154286E-2</c:v>
                </c:pt>
                <c:pt idx="285">
                  <c:v>1.8329938900203586E-2</c:v>
                </c:pt>
                <c:pt idx="286">
                  <c:v>0</c:v>
                </c:pt>
                <c:pt idx="287">
                  <c:v>-1.3333333333333334E-2</c:v>
                </c:pt>
                <c:pt idx="288">
                  <c:v>3.1081081081081041E-2</c:v>
                </c:pt>
                <c:pt idx="289">
                  <c:v>5.8977719528178615E-3</c:v>
                </c:pt>
                <c:pt idx="290">
                  <c:v>-2.9315960912052116E-2</c:v>
                </c:pt>
                <c:pt idx="291">
                  <c:v>3.3557046979865771E-3</c:v>
                </c:pt>
                <c:pt idx="292">
                  <c:v>-1.6722408026755852E-2</c:v>
                </c:pt>
                <c:pt idx="293">
                  <c:v>2.9251700680272188E-2</c:v>
                </c:pt>
                <c:pt idx="294">
                  <c:v>3.7012557832121575E-2</c:v>
                </c:pt>
                <c:pt idx="295">
                  <c:v>1.9120458891012297E-3</c:v>
                </c:pt>
                <c:pt idx="296">
                  <c:v>-1.4631043256997349E-2</c:v>
                </c:pt>
                <c:pt idx="297">
                  <c:v>-3.5506778566817297E-2</c:v>
                </c:pt>
                <c:pt idx="298">
                  <c:v>3.7483266398929009E-2</c:v>
                </c:pt>
                <c:pt idx="299">
                  <c:v>6.0645161290322616E-2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2-4272-982A-5E7F92D7B4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4736688"/>
        <c:axId val="1"/>
      </c:scatterChart>
      <c:valAx>
        <c:axId val="1514736688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514736688"/>
        <c:crosses val="autoZero"/>
        <c:crossBetween val="midCat"/>
      </c:valAx>
    </c:plotArea>
    <c:plotVisOnly val="1"/>
    <c:dispBlanksAs val="gap"/>
    <c:showDLblsOverMax val="0"/>
  </c:chart>
  <c:txPr>
    <a:bodyPr/>
    <a:lstStyle/>
    <a:p>
      <a:pPr>
        <a:defRPr sz="16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'var-cov 3 titoli'!$B$1</c:f>
              <c:strCache>
                <c:ptCount val="1"/>
                <c:pt idx="0">
                  <c:v>Intesa SP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45852</c:v>
                </c:pt>
                <c:pt idx="1">
                  <c:v>45853</c:v>
                </c:pt>
                <c:pt idx="2">
                  <c:v>45854</c:v>
                </c:pt>
                <c:pt idx="3">
                  <c:v>45855</c:v>
                </c:pt>
                <c:pt idx="4">
                  <c:v>45856</c:v>
                </c:pt>
                <c:pt idx="5">
                  <c:v>45859</c:v>
                </c:pt>
                <c:pt idx="6">
                  <c:v>45860</c:v>
                </c:pt>
                <c:pt idx="7">
                  <c:v>45861</c:v>
                </c:pt>
                <c:pt idx="8">
                  <c:v>45862</c:v>
                </c:pt>
                <c:pt idx="9">
                  <c:v>45863</c:v>
                </c:pt>
                <c:pt idx="10">
                  <c:v>45866</c:v>
                </c:pt>
                <c:pt idx="11">
                  <c:v>45867</c:v>
                </c:pt>
                <c:pt idx="12">
                  <c:v>45868</c:v>
                </c:pt>
                <c:pt idx="13">
                  <c:v>45869</c:v>
                </c:pt>
                <c:pt idx="14">
                  <c:v>45870</c:v>
                </c:pt>
                <c:pt idx="15">
                  <c:v>45873</c:v>
                </c:pt>
                <c:pt idx="16">
                  <c:v>45874</c:v>
                </c:pt>
                <c:pt idx="17">
                  <c:v>45875</c:v>
                </c:pt>
                <c:pt idx="18">
                  <c:v>45876</c:v>
                </c:pt>
                <c:pt idx="19">
                  <c:v>45877</c:v>
                </c:pt>
                <c:pt idx="20">
                  <c:v>45880</c:v>
                </c:pt>
                <c:pt idx="21">
                  <c:v>45881</c:v>
                </c:pt>
                <c:pt idx="22">
                  <c:v>45882</c:v>
                </c:pt>
                <c:pt idx="23">
                  <c:v>45883</c:v>
                </c:pt>
                <c:pt idx="24">
                  <c:v>45884</c:v>
                </c:pt>
                <c:pt idx="25">
                  <c:v>45887</c:v>
                </c:pt>
                <c:pt idx="26">
                  <c:v>45888</c:v>
                </c:pt>
                <c:pt idx="27">
                  <c:v>45889</c:v>
                </c:pt>
                <c:pt idx="28">
                  <c:v>45890</c:v>
                </c:pt>
                <c:pt idx="29">
                  <c:v>45891</c:v>
                </c:pt>
                <c:pt idx="30">
                  <c:v>45894</c:v>
                </c:pt>
                <c:pt idx="31">
                  <c:v>45895</c:v>
                </c:pt>
                <c:pt idx="32">
                  <c:v>45896</c:v>
                </c:pt>
                <c:pt idx="33">
                  <c:v>45897</c:v>
                </c:pt>
                <c:pt idx="34">
                  <c:v>45898</c:v>
                </c:pt>
                <c:pt idx="35">
                  <c:v>45901</c:v>
                </c:pt>
                <c:pt idx="36">
                  <c:v>45902</c:v>
                </c:pt>
                <c:pt idx="37">
                  <c:v>45903</c:v>
                </c:pt>
                <c:pt idx="38">
                  <c:v>45904</c:v>
                </c:pt>
                <c:pt idx="39">
                  <c:v>45905</c:v>
                </c:pt>
                <c:pt idx="40">
                  <c:v>45908</c:v>
                </c:pt>
                <c:pt idx="41">
                  <c:v>45909</c:v>
                </c:pt>
                <c:pt idx="42">
                  <c:v>45910</c:v>
                </c:pt>
                <c:pt idx="43">
                  <c:v>45911</c:v>
                </c:pt>
                <c:pt idx="44">
                  <c:v>45912</c:v>
                </c:pt>
                <c:pt idx="45">
                  <c:v>45915</c:v>
                </c:pt>
                <c:pt idx="46">
                  <c:v>45916</c:v>
                </c:pt>
                <c:pt idx="47">
                  <c:v>45917</c:v>
                </c:pt>
                <c:pt idx="48">
                  <c:v>45918</c:v>
                </c:pt>
                <c:pt idx="49">
                  <c:v>45919</c:v>
                </c:pt>
                <c:pt idx="50">
                  <c:v>45922</c:v>
                </c:pt>
                <c:pt idx="51">
                  <c:v>45923</c:v>
                </c:pt>
                <c:pt idx="52">
                  <c:v>45924</c:v>
                </c:pt>
                <c:pt idx="53">
                  <c:v>45925</c:v>
                </c:pt>
                <c:pt idx="54">
                  <c:v>45926</c:v>
                </c:pt>
                <c:pt idx="55">
                  <c:v>45929</c:v>
                </c:pt>
                <c:pt idx="56">
                  <c:v>45930</c:v>
                </c:pt>
                <c:pt idx="57">
                  <c:v>45931</c:v>
                </c:pt>
                <c:pt idx="58">
                  <c:v>45932</c:v>
                </c:pt>
                <c:pt idx="59">
                  <c:v>45933</c:v>
                </c:pt>
                <c:pt idx="60">
                  <c:v>45936</c:v>
                </c:pt>
                <c:pt idx="61">
                  <c:v>45937</c:v>
                </c:pt>
                <c:pt idx="62">
                  <c:v>45938</c:v>
                </c:pt>
                <c:pt idx="63">
                  <c:v>45939</c:v>
                </c:pt>
                <c:pt idx="64">
                  <c:v>45940</c:v>
                </c:pt>
                <c:pt idx="65">
                  <c:v>45943</c:v>
                </c:pt>
                <c:pt idx="66">
                  <c:v>45944</c:v>
                </c:pt>
                <c:pt idx="67">
                  <c:v>45945</c:v>
                </c:pt>
                <c:pt idx="68">
                  <c:v>45946</c:v>
                </c:pt>
                <c:pt idx="69">
                  <c:v>45947</c:v>
                </c:pt>
                <c:pt idx="70">
                  <c:v>45950</c:v>
                </c:pt>
                <c:pt idx="71">
                  <c:v>45951</c:v>
                </c:pt>
                <c:pt idx="72">
                  <c:v>45952</c:v>
                </c:pt>
                <c:pt idx="73">
                  <c:v>45953</c:v>
                </c:pt>
                <c:pt idx="74">
                  <c:v>45954</c:v>
                </c:pt>
                <c:pt idx="75">
                  <c:v>45957</c:v>
                </c:pt>
                <c:pt idx="76">
                  <c:v>45958</c:v>
                </c:pt>
                <c:pt idx="77">
                  <c:v>45959</c:v>
                </c:pt>
                <c:pt idx="78">
                  <c:v>45960</c:v>
                </c:pt>
                <c:pt idx="79">
                  <c:v>45961</c:v>
                </c:pt>
                <c:pt idx="80">
                  <c:v>45964</c:v>
                </c:pt>
                <c:pt idx="81">
                  <c:v>45965</c:v>
                </c:pt>
                <c:pt idx="82">
                  <c:v>45966</c:v>
                </c:pt>
                <c:pt idx="83">
                  <c:v>45967</c:v>
                </c:pt>
                <c:pt idx="84">
                  <c:v>45968</c:v>
                </c:pt>
                <c:pt idx="85">
                  <c:v>45971</c:v>
                </c:pt>
                <c:pt idx="86">
                  <c:v>45972</c:v>
                </c:pt>
                <c:pt idx="87">
                  <c:v>45973</c:v>
                </c:pt>
                <c:pt idx="88">
                  <c:v>45974</c:v>
                </c:pt>
                <c:pt idx="89">
                  <c:v>45975</c:v>
                </c:pt>
                <c:pt idx="90">
                  <c:v>45978</c:v>
                </c:pt>
                <c:pt idx="91">
                  <c:v>45979</c:v>
                </c:pt>
                <c:pt idx="92">
                  <c:v>45980</c:v>
                </c:pt>
                <c:pt idx="93">
                  <c:v>45981</c:v>
                </c:pt>
                <c:pt idx="94">
                  <c:v>45982</c:v>
                </c:pt>
                <c:pt idx="95">
                  <c:v>45985</c:v>
                </c:pt>
                <c:pt idx="96">
                  <c:v>45986</c:v>
                </c:pt>
                <c:pt idx="97">
                  <c:v>45987</c:v>
                </c:pt>
                <c:pt idx="98">
                  <c:v>45988</c:v>
                </c:pt>
                <c:pt idx="99">
                  <c:v>45989</c:v>
                </c:pt>
                <c:pt idx="100">
                  <c:v>45992</c:v>
                </c:pt>
                <c:pt idx="101">
                  <c:v>45993</c:v>
                </c:pt>
                <c:pt idx="102">
                  <c:v>45994</c:v>
                </c:pt>
                <c:pt idx="103">
                  <c:v>45995</c:v>
                </c:pt>
                <c:pt idx="104">
                  <c:v>45996</c:v>
                </c:pt>
                <c:pt idx="105">
                  <c:v>45999</c:v>
                </c:pt>
                <c:pt idx="106">
                  <c:v>46000</c:v>
                </c:pt>
                <c:pt idx="107">
                  <c:v>46001</c:v>
                </c:pt>
                <c:pt idx="108">
                  <c:v>46002</c:v>
                </c:pt>
                <c:pt idx="109">
                  <c:v>46003</c:v>
                </c:pt>
                <c:pt idx="110">
                  <c:v>46006</c:v>
                </c:pt>
                <c:pt idx="111">
                  <c:v>46007</c:v>
                </c:pt>
                <c:pt idx="112">
                  <c:v>46008</c:v>
                </c:pt>
                <c:pt idx="113">
                  <c:v>46009</c:v>
                </c:pt>
                <c:pt idx="114">
                  <c:v>46010</c:v>
                </c:pt>
                <c:pt idx="115">
                  <c:v>46013</c:v>
                </c:pt>
                <c:pt idx="116">
                  <c:v>46014</c:v>
                </c:pt>
                <c:pt idx="117">
                  <c:v>46015</c:v>
                </c:pt>
                <c:pt idx="118">
                  <c:v>46016</c:v>
                </c:pt>
                <c:pt idx="119">
                  <c:v>46017</c:v>
                </c:pt>
                <c:pt idx="120">
                  <c:v>46020</c:v>
                </c:pt>
                <c:pt idx="121">
                  <c:v>46021</c:v>
                </c:pt>
                <c:pt idx="122">
                  <c:v>46022</c:v>
                </c:pt>
                <c:pt idx="123">
                  <c:v>46023</c:v>
                </c:pt>
                <c:pt idx="124">
                  <c:v>46024</c:v>
                </c:pt>
                <c:pt idx="125">
                  <c:v>46027</c:v>
                </c:pt>
                <c:pt idx="126">
                  <c:v>46028</c:v>
                </c:pt>
                <c:pt idx="127">
                  <c:v>46029</c:v>
                </c:pt>
                <c:pt idx="128">
                  <c:v>46030</c:v>
                </c:pt>
                <c:pt idx="129">
                  <c:v>46031</c:v>
                </c:pt>
                <c:pt idx="130">
                  <c:v>46034</c:v>
                </c:pt>
                <c:pt idx="131">
                  <c:v>46035</c:v>
                </c:pt>
                <c:pt idx="132">
                  <c:v>46036</c:v>
                </c:pt>
                <c:pt idx="133">
                  <c:v>46037</c:v>
                </c:pt>
                <c:pt idx="134">
                  <c:v>46038</c:v>
                </c:pt>
                <c:pt idx="135">
                  <c:v>46041</c:v>
                </c:pt>
                <c:pt idx="136">
                  <c:v>46042</c:v>
                </c:pt>
                <c:pt idx="137">
                  <c:v>46043</c:v>
                </c:pt>
                <c:pt idx="138">
                  <c:v>46044</c:v>
                </c:pt>
                <c:pt idx="139">
                  <c:v>46045</c:v>
                </c:pt>
                <c:pt idx="140">
                  <c:v>46048</c:v>
                </c:pt>
                <c:pt idx="141">
                  <c:v>46049</c:v>
                </c:pt>
                <c:pt idx="142">
                  <c:v>46050</c:v>
                </c:pt>
                <c:pt idx="143">
                  <c:v>46051</c:v>
                </c:pt>
                <c:pt idx="144">
                  <c:v>46052</c:v>
                </c:pt>
                <c:pt idx="145">
                  <c:v>46055</c:v>
                </c:pt>
                <c:pt idx="146">
                  <c:v>46056</c:v>
                </c:pt>
                <c:pt idx="147">
                  <c:v>46057</c:v>
                </c:pt>
                <c:pt idx="148">
                  <c:v>46058</c:v>
                </c:pt>
                <c:pt idx="149">
                  <c:v>46059</c:v>
                </c:pt>
                <c:pt idx="150">
                  <c:v>46062</c:v>
                </c:pt>
                <c:pt idx="151">
                  <c:v>46063</c:v>
                </c:pt>
                <c:pt idx="152">
                  <c:v>46064</c:v>
                </c:pt>
                <c:pt idx="153">
                  <c:v>46065</c:v>
                </c:pt>
                <c:pt idx="154">
                  <c:v>46066</c:v>
                </c:pt>
                <c:pt idx="155">
                  <c:v>46069</c:v>
                </c:pt>
                <c:pt idx="156">
                  <c:v>46070</c:v>
                </c:pt>
                <c:pt idx="157">
                  <c:v>46071</c:v>
                </c:pt>
                <c:pt idx="158">
                  <c:v>46072</c:v>
                </c:pt>
                <c:pt idx="159">
                  <c:v>46073</c:v>
                </c:pt>
                <c:pt idx="160">
                  <c:v>46076</c:v>
                </c:pt>
                <c:pt idx="161">
                  <c:v>46077</c:v>
                </c:pt>
                <c:pt idx="162">
                  <c:v>46078</c:v>
                </c:pt>
                <c:pt idx="163">
                  <c:v>46079</c:v>
                </c:pt>
                <c:pt idx="164">
                  <c:v>46080</c:v>
                </c:pt>
                <c:pt idx="165">
                  <c:v>46083</c:v>
                </c:pt>
                <c:pt idx="166">
                  <c:v>46084</c:v>
                </c:pt>
                <c:pt idx="167">
                  <c:v>46085</c:v>
                </c:pt>
                <c:pt idx="168">
                  <c:v>46086</c:v>
                </c:pt>
                <c:pt idx="169">
                  <c:v>46087</c:v>
                </c:pt>
                <c:pt idx="170">
                  <c:v>46090</c:v>
                </c:pt>
                <c:pt idx="171">
                  <c:v>46091</c:v>
                </c:pt>
                <c:pt idx="172">
                  <c:v>46092</c:v>
                </c:pt>
                <c:pt idx="173">
                  <c:v>46093</c:v>
                </c:pt>
                <c:pt idx="174">
                  <c:v>46094</c:v>
                </c:pt>
                <c:pt idx="175">
                  <c:v>46097</c:v>
                </c:pt>
                <c:pt idx="176">
                  <c:v>46098</c:v>
                </c:pt>
                <c:pt idx="177">
                  <c:v>46099</c:v>
                </c:pt>
                <c:pt idx="178">
                  <c:v>46100</c:v>
                </c:pt>
                <c:pt idx="179">
                  <c:v>46101</c:v>
                </c:pt>
                <c:pt idx="180">
                  <c:v>46104</c:v>
                </c:pt>
                <c:pt idx="181">
                  <c:v>46105</c:v>
                </c:pt>
                <c:pt idx="182">
                  <c:v>46106</c:v>
                </c:pt>
                <c:pt idx="183">
                  <c:v>46107</c:v>
                </c:pt>
                <c:pt idx="184">
                  <c:v>46108</c:v>
                </c:pt>
                <c:pt idx="185">
                  <c:v>46111</c:v>
                </c:pt>
                <c:pt idx="186">
                  <c:v>46112</c:v>
                </c:pt>
                <c:pt idx="187">
                  <c:v>46113</c:v>
                </c:pt>
                <c:pt idx="188">
                  <c:v>46114</c:v>
                </c:pt>
                <c:pt idx="189">
                  <c:v>46115</c:v>
                </c:pt>
                <c:pt idx="190">
                  <c:v>46118</c:v>
                </c:pt>
                <c:pt idx="191">
                  <c:v>46119</c:v>
                </c:pt>
                <c:pt idx="192">
                  <c:v>46120</c:v>
                </c:pt>
                <c:pt idx="193">
                  <c:v>46121</c:v>
                </c:pt>
                <c:pt idx="194">
                  <c:v>46122</c:v>
                </c:pt>
                <c:pt idx="195">
                  <c:v>46125</c:v>
                </c:pt>
                <c:pt idx="196">
                  <c:v>46126</c:v>
                </c:pt>
                <c:pt idx="197">
                  <c:v>46127</c:v>
                </c:pt>
                <c:pt idx="198">
                  <c:v>46128</c:v>
                </c:pt>
                <c:pt idx="199">
                  <c:v>46129</c:v>
                </c:pt>
                <c:pt idx="200">
                  <c:v>46132</c:v>
                </c:pt>
                <c:pt idx="201">
                  <c:v>46133</c:v>
                </c:pt>
                <c:pt idx="202">
                  <c:v>46134</c:v>
                </c:pt>
                <c:pt idx="203">
                  <c:v>46135</c:v>
                </c:pt>
                <c:pt idx="204">
                  <c:v>46136</c:v>
                </c:pt>
                <c:pt idx="205">
                  <c:v>46139</c:v>
                </c:pt>
                <c:pt idx="206">
                  <c:v>46140</c:v>
                </c:pt>
                <c:pt idx="207">
                  <c:v>46141</c:v>
                </c:pt>
                <c:pt idx="208">
                  <c:v>46142</c:v>
                </c:pt>
                <c:pt idx="209">
                  <c:v>46143</c:v>
                </c:pt>
                <c:pt idx="210">
                  <c:v>46146</c:v>
                </c:pt>
                <c:pt idx="211">
                  <c:v>46147</c:v>
                </c:pt>
                <c:pt idx="212">
                  <c:v>46148</c:v>
                </c:pt>
                <c:pt idx="213">
                  <c:v>46149</c:v>
                </c:pt>
                <c:pt idx="214">
                  <c:v>46150</c:v>
                </c:pt>
                <c:pt idx="215">
                  <c:v>46153</c:v>
                </c:pt>
                <c:pt idx="216">
                  <c:v>46154</c:v>
                </c:pt>
                <c:pt idx="217">
                  <c:v>46155</c:v>
                </c:pt>
                <c:pt idx="218">
                  <c:v>46156</c:v>
                </c:pt>
                <c:pt idx="219">
                  <c:v>46157</c:v>
                </c:pt>
                <c:pt idx="220">
                  <c:v>46160</c:v>
                </c:pt>
                <c:pt idx="221">
                  <c:v>46161</c:v>
                </c:pt>
                <c:pt idx="222">
                  <c:v>46162</c:v>
                </c:pt>
                <c:pt idx="223">
                  <c:v>46163</c:v>
                </c:pt>
                <c:pt idx="224">
                  <c:v>46164</c:v>
                </c:pt>
                <c:pt idx="225">
                  <c:v>46167</c:v>
                </c:pt>
                <c:pt idx="226">
                  <c:v>46168</c:v>
                </c:pt>
                <c:pt idx="227">
                  <c:v>46169</c:v>
                </c:pt>
                <c:pt idx="228">
                  <c:v>46170</c:v>
                </c:pt>
                <c:pt idx="229">
                  <c:v>46171</c:v>
                </c:pt>
                <c:pt idx="230">
                  <c:v>46174</c:v>
                </c:pt>
                <c:pt idx="231">
                  <c:v>46175</c:v>
                </c:pt>
                <c:pt idx="232">
                  <c:v>46176</c:v>
                </c:pt>
                <c:pt idx="233">
                  <c:v>46177</c:v>
                </c:pt>
                <c:pt idx="234">
                  <c:v>46178</c:v>
                </c:pt>
                <c:pt idx="235">
                  <c:v>46181</c:v>
                </c:pt>
                <c:pt idx="236">
                  <c:v>46182</c:v>
                </c:pt>
                <c:pt idx="237">
                  <c:v>46183</c:v>
                </c:pt>
                <c:pt idx="238">
                  <c:v>46184</c:v>
                </c:pt>
                <c:pt idx="239">
                  <c:v>46185</c:v>
                </c:pt>
                <c:pt idx="240">
                  <c:v>46188</c:v>
                </c:pt>
                <c:pt idx="241">
                  <c:v>46189</c:v>
                </c:pt>
                <c:pt idx="242">
                  <c:v>46190</c:v>
                </c:pt>
                <c:pt idx="243">
                  <c:v>46191</c:v>
                </c:pt>
                <c:pt idx="244">
                  <c:v>46192</c:v>
                </c:pt>
                <c:pt idx="245">
                  <c:v>46195</c:v>
                </c:pt>
                <c:pt idx="246">
                  <c:v>46196</c:v>
                </c:pt>
                <c:pt idx="247">
                  <c:v>46197</c:v>
                </c:pt>
                <c:pt idx="248">
                  <c:v>46198</c:v>
                </c:pt>
                <c:pt idx="249">
                  <c:v>46199</c:v>
                </c:pt>
                <c:pt idx="250">
                  <c:v>46202</c:v>
                </c:pt>
                <c:pt idx="251">
                  <c:v>46203</c:v>
                </c:pt>
                <c:pt idx="252">
                  <c:v>46204</c:v>
                </c:pt>
                <c:pt idx="253">
                  <c:v>46205</c:v>
                </c:pt>
                <c:pt idx="254">
                  <c:v>46206</c:v>
                </c:pt>
                <c:pt idx="255">
                  <c:v>46209</c:v>
                </c:pt>
                <c:pt idx="256">
                  <c:v>46210</c:v>
                </c:pt>
                <c:pt idx="257">
                  <c:v>46211</c:v>
                </c:pt>
                <c:pt idx="258">
                  <c:v>46212</c:v>
                </c:pt>
                <c:pt idx="259">
                  <c:v>46213</c:v>
                </c:pt>
                <c:pt idx="260">
                  <c:v>46216</c:v>
                </c:pt>
                <c:pt idx="261">
                  <c:v>46217</c:v>
                </c:pt>
                <c:pt idx="262">
                  <c:v>46218</c:v>
                </c:pt>
                <c:pt idx="263">
                  <c:v>46219</c:v>
                </c:pt>
                <c:pt idx="264">
                  <c:v>46220</c:v>
                </c:pt>
                <c:pt idx="265">
                  <c:v>46223</c:v>
                </c:pt>
                <c:pt idx="266">
                  <c:v>46224</c:v>
                </c:pt>
                <c:pt idx="267">
                  <c:v>46225</c:v>
                </c:pt>
                <c:pt idx="268">
                  <c:v>46226</c:v>
                </c:pt>
                <c:pt idx="269">
                  <c:v>46227</c:v>
                </c:pt>
                <c:pt idx="270">
                  <c:v>46230</c:v>
                </c:pt>
                <c:pt idx="271">
                  <c:v>46231</c:v>
                </c:pt>
                <c:pt idx="272">
                  <c:v>46232</c:v>
                </c:pt>
                <c:pt idx="273">
                  <c:v>46233</c:v>
                </c:pt>
                <c:pt idx="274">
                  <c:v>46234</c:v>
                </c:pt>
                <c:pt idx="275">
                  <c:v>46237</c:v>
                </c:pt>
                <c:pt idx="276">
                  <c:v>46238</c:v>
                </c:pt>
                <c:pt idx="277">
                  <c:v>46239</c:v>
                </c:pt>
                <c:pt idx="278">
                  <c:v>46240</c:v>
                </c:pt>
                <c:pt idx="279">
                  <c:v>46241</c:v>
                </c:pt>
                <c:pt idx="280">
                  <c:v>46244</c:v>
                </c:pt>
                <c:pt idx="281">
                  <c:v>46245</c:v>
                </c:pt>
                <c:pt idx="282">
                  <c:v>46246</c:v>
                </c:pt>
                <c:pt idx="283">
                  <c:v>46247</c:v>
                </c:pt>
                <c:pt idx="284">
                  <c:v>46248</c:v>
                </c:pt>
                <c:pt idx="285">
                  <c:v>46251</c:v>
                </c:pt>
                <c:pt idx="286">
                  <c:v>46252</c:v>
                </c:pt>
                <c:pt idx="287">
                  <c:v>46253</c:v>
                </c:pt>
                <c:pt idx="288">
                  <c:v>46254</c:v>
                </c:pt>
                <c:pt idx="289">
                  <c:v>46255</c:v>
                </c:pt>
                <c:pt idx="290">
                  <c:v>46258</c:v>
                </c:pt>
                <c:pt idx="291">
                  <c:v>46259</c:v>
                </c:pt>
                <c:pt idx="292">
                  <c:v>46260</c:v>
                </c:pt>
                <c:pt idx="293">
                  <c:v>46261</c:v>
                </c:pt>
                <c:pt idx="294">
                  <c:v>46262</c:v>
                </c:pt>
                <c:pt idx="295">
                  <c:v>46265</c:v>
                </c:pt>
                <c:pt idx="296">
                  <c:v>46266</c:v>
                </c:pt>
                <c:pt idx="297">
                  <c:v>46267</c:v>
                </c:pt>
                <c:pt idx="298">
                  <c:v>46268</c:v>
                </c:pt>
                <c:pt idx="299">
                  <c:v>46269</c:v>
                </c:pt>
              </c:numCache>
            </c:numRef>
          </c:cat>
          <c:val>
            <c:numRef>
              <c:f>'var-cov 3 titoli'!$B$2:$B$301</c:f>
              <c:numCache>
                <c:formatCode>0.00%</c:formatCode>
                <c:ptCount val="300"/>
                <c:pt idx="0">
                  <c:v>2.0325203252032089E-3</c:v>
                </c:pt>
                <c:pt idx="1">
                  <c:v>-1.0953346855983648E-2</c:v>
                </c:pt>
                <c:pt idx="2">
                  <c:v>1.8457752255946374E-3</c:v>
                </c:pt>
                <c:pt idx="3">
                  <c:v>8.2906857727739307E-3</c:v>
                </c:pt>
                <c:pt idx="4">
                  <c:v>1.1166379047811625E-3</c:v>
                </c:pt>
                <c:pt idx="5">
                  <c:v>-1.6223889677550206E-3</c:v>
                </c:pt>
                <c:pt idx="6">
                  <c:v>-2.0312817387778469E-4</c:v>
                </c:pt>
                <c:pt idx="7">
                  <c:v>1.9504266558309648E-2</c:v>
                </c:pt>
                <c:pt idx="8">
                  <c:v>9.565563969709057E-3</c:v>
                </c:pt>
                <c:pt idx="9">
                  <c:v>-1.3817607579944084E-3</c:v>
                </c:pt>
                <c:pt idx="10">
                  <c:v>5.139355603874244E-3</c:v>
                </c:pt>
                <c:pt idx="11">
                  <c:v>2.2222222222222306E-2</c:v>
                </c:pt>
                <c:pt idx="12">
                  <c:v>4.3863024240092294E-2</c:v>
                </c:pt>
                <c:pt idx="13">
                  <c:v>-2.4143015112421715E-2</c:v>
                </c:pt>
                <c:pt idx="14">
                  <c:v>-5.5712936732766748E-2</c:v>
                </c:pt>
                <c:pt idx="15">
                  <c:v>3.2399999999999984E-2</c:v>
                </c:pt>
                <c:pt idx="16">
                  <c:v>-5.8117008911275185E-3</c:v>
                </c:pt>
                <c:pt idx="17">
                  <c:v>7.9890880748247021E-3</c:v>
                </c:pt>
                <c:pt idx="18">
                  <c:v>1.6431471099941999E-2</c:v>
                </c:pt>
                <c:pt idx="19">
                  <c:v>1.4834537847090204E-2</c:v>
                </c:pt>
                <c:pt idx="20">
                  <c:v>-2.061469265367339E-3</c:v>
                </c:pt>
                <c:pt idx="21">
                  <c:v>3.3802816901408062E-3</c:v>
                </c:pt>
                <c:pt idx="22">
                  <c:v>1.6282987085906746E-2</c:v>
                </c:pt>
                <c:pt idx="23">
                  <c:v>1.4548802946593118E-2</c:v>
                </c:pt>
                <c:pt idx="24">
                  <c:v>0</c:v>
                </c:pt>
                <c:pt idx="25">
                  <c:v>-3.6304229442730915E-3</c:v>
                </c:pt>
                <c:pt idx="26">
                  <c:v>2.1133175441792777E-2</c:v>
                </c:pt>
                <c:pt idx="27">
                  <c:v>-5.7091882247992908E-3</c:v>
                </c:pt>
                <c:pt idx="28">
                  <c:v>6.4597164902206322E-3</c:v>
                </c:pt>
                <c:pt idx="29">
                  <c:v>5.8834016758781181E-3</c:v>
                </c:pt>
                <c:pt idx="30">
                  <c:v>-1.2406947890819852E-3</c:v>
                </c:pt>
                <c:pt idx="31">
                  <c:v>-1.8988464951197909E-2</c:v>
                </c:pt>
                <c:pt idx="32">
                  <c:v>-2.5325615050651173E-2</c:v>
                </c:pt>
                <c:pt idx="33">
                  <c:v>3.8975501113585574E-3</c:v>
                </c:pt>
                <c:pt idx="34">
                  <c:v>-6.2858199297466831E-3</c:v>
                </c:pt>
                <c:pt idx="35">
                  <c:v>4.6511627906977403E-3</c:v>
                </c:pt>
                <c:pt idx="36">
                  <c:v>-1.6111111111111229E-2</c:v>
                </c:pt>
                <c:pt idx="37">
                  <c:v>9.4108789760961669E-4</c:v>
                </c:pt>
                <c:pt idx="38">
                  <c:v>8.4618277547951898E-3</c:v>
                </c:pt>
                <c:pt idx="39">
                  <c:v>-1.3425321648331169E-2</c:v>
                </c:pt>
                <c:pt idx="40">
                  <c:v>1.0962010962010929E-2</c:v>
                </c:pt>
                <c:pt idx="41">
                  <c:v>1.4021312394840189E-2</c:v>
                </c:pt>
                <c:pt idx="42">
                  <c:v>2.5811209439526818E-3</c:v>
                </c:pt>
                <c:pt idx="43">
                  <c:v>6.4361897756528398E-3</c:v>
                </c:pt>
                <c:pt idx="44">
                  <c:v>1.8271514708575443E-4</c:v>
                </c:pt>
                <c:pt idx="45">
                  <c:v>2.5392765801973007E-2</c:v>
                </c:pt>
                <c:pt idx="46">
                  <c:v>-2.2982362373062611E-2</c:v>
                </c:pt>
                <c:pt idx="47">
                  <c:v>-1.3129102844638961E-2</c:v>
                </c:pt>
                <c:pt idx="48">
                  <c:v>5.7280118255727446E-3</c:v>
                </c:pt>
                <c:pt idx="49">
                  <c:v>4.7767775124013759E-3</c:v>
                </c:pt>
                <c:pt idx="50">
                  <c:v>-3.108429328945026E-3</c:v>
                </c:pt>
                <c:pt idx="51">
                  <c:v>-1.8341892883351688E-4</c:v>
                </c:pt>
                <c:pt idx="52">
                  <c:v>-6.2373876352962414E-3</c:v>
                </c:pt>
                <c:pt idx="53">
                  <c:v>4.0612885360901312E-3</c:v>
                </c:pt>
                <c:pt idx="54">
                  <c:v>2.2246736532450736E-2</c:v>
                </c:pt>
                <c:pt idx="55">
                  <c:v>-7.1942446043157555E-4</c:v>
                </c:pt>
                <c:pt idx="56">
                  <c:v>1.0439164866810624E-2</c:v>
                </c:pt>
                <c:pt idx="57">
                  <c:v>1.4250089063056658E-2</c:v>
                </c:pt>
                <c:pt idx="58">
                  <c:v>-2.0196698278890098E-2</c:v>
                </c:pt>
                <c:pt idx="59">
                  <c:v>5.3773077612475802E-3</c:v>
                </c:pt>
                <c:pt idx="60">
                  <c:v>-1.551078623640573E-2</c:v>
                </c:pt>
                <c:pt idx="61">
                  <c:v>-2.1731256791018569E-3</c:v>
                </c:pt>
                <c:pt idx="62">
                  <c:v>5.8076225045372108E-3</c:v>
                </c:pt>
                <c:pt idx="63">
                  <c:v>-6.1349693251533397E-3</c:v>
                </c:pt>
                <c:pt idx="64">
                  <c:v>-1.4161220043573038E-2</c:v>
                </c:pt>
                <c:pt idx="65">
                  <c:v>9.2081031307551953E-3</c:v>
                </c:pt>
                <c:pt idx="66">
                  <c:v>-1.6423357664234197E-3</c:v>
                </c:pt>
                <c:pt idx="67">
                  <c:v>-1.5902028879546653E-2</c:v>
                </c:pt>
                <c:pt idx="68">
                  <c:v>1.5973254086181166E-2</c:v>
                </c:pt>
                <c:pt idx="69">
                  <c:v>-2.2303473491773289E-2</c:v>
                </c:pt>
                <c:pt idx="70">
                  <c:v>2.131637995512339E-2</c:v>
                </c:pt>
                <c:pt idx="71">
                  <c:v>4.027828634199971E-3</c:v>
                </c:pt>
                <c:pt idx="72">
                  <c:v>-6.3822027716995151E-3</c:v>
                </c:pt>
                <c:pt idx="73">
                  <c:v>1.8351991191050359E-4</c:v>
                </c:pt>
                <c:pt idx="74">
                  <c:v>2.2018348623852415E-3</c:v>
                </c:pt>
                <c:pt idx="75">
                  <c:v>1.8125228853899708E-2</c:v>
                </c:pt>
                <c:pt idx="76">
                  <c:v>8.8113648624348825E-3</c:v>
                </c:pt>
                <c:pt idx="77">
                  <c:v>1.1051693404634471E-2</c:v>
                </c:pt>
                <c:pt idx="78">
                  <c:v>5.4654442877292994E-3</c:v>
                </c:pt>
                <c:pt idx="79">
                  <c:v>-2.2268981237945056E-2</c:v>
                </c:pt>
                <c:pt idx="80">
                  <c:v>-5.200860832137718E-3</c:v>
                </c:pt>
                <c:pt idx="81">
                  <c:v>4.8674959437534047E-3</c:v>
                </c:pt>
                <c:pt idx="82">
                  <c:v>5.9203444564048012E-3</c:v>
                </c:pt>
                <c:pt idx="83">
                  <c:v>-5.5288032816123737E-3</c:v>
                </c:pt>
                <c:pt idx="84">
                  <c:v>-7.1736011477753936E-4</c:v>
                </c:pt>
                <c:pt idx="85">
                  <c:v>3.5534816941852031E-2</c:v>
                </c:pt>
                <c:pt idx="86">
                  <c:v>1.33448873483537E-2</c:v>
                </c:pt>
                <c:pt idx="87">
                  <c:v>1.5905592611595683E-2</c:v>
                </c:pt>
                <c:pt idx="88">
                  <c:v>6.7340067340067398E-3</c:v>
                </c:pt>
                <c:pt idx="89">
                  <c:v>-3.0936454849498408E-2</c:v>
                </c:pt>
                <c:pt idx="90">
                  <c:v>-1.1734253666954205E-2</c:v>
                </c:pt>
                <c:pt idx="91">
                  <c:v>-2.950934171468491E-2</c:v>
                </c:pt>
                <c:pt idx="92">
                  <c:v>6.2972292191436022E-3</c:v>
                </c:pt>
                <c:pt idx="93">
                  <c:v>9.4761308778830572E-3</c:v>
                </c:pt>
                <c:pt idx="94">
                  <c:v>-4.782146652497367E-3</c:v>
                </c:pt>
                <c:pt idx="95">
                  <c:v>-3.0966364121729754E-2</c:v>
                </c:pt>
                <c:pt idx="96">
                  <c:v>1.1753902662993582E-2</c:v>
                </c:pt>
                <c:pt idx="97">
                  <c:v>1.3614086041023649E-2</c:v>
                </c:pt>
                <c:pt idx="98">
                  <c:v>-1.4326647564469929E-3</c:v>
                </c:pt>
                <c:pt idx="99">
                  <c:v>1.7934002869441671E-3</c:v>
                </c:pt>
                <c:pt idx="100">
                  <c:v>-1.9692087361260508E-3</c:v>
                </c:pt>
                <c:pt idx="101">
                  <c:v>4.6636771300448071E-3</c:v>
                </c:pt>
                <c:pt idx="102">
                  <c:v>-3.3922513836815082E-3</c:v>
                </c:pt>
                <c:pt idx="103">
                  <c:v>6.4493013256898025E-3</c:v>
                </c:pt>
                <c:pt idx="104">
                  <c:v>-8.8999644001422091E-4</c:v>
                </c:pt>
                <c:pt idx="105">
                  <c:v>1.7815784785319413E-3</c:v>
                </c:pt>
                <c:pt idx="106">
                  <c:v>8.5363684865730118E-3</c:v>
                </c:pt>
                <c:pt idx="107">
                  <c:v>-6.5244225004408253E-3</c:v>
                </c:pt>
                <c:pt idx="108">
                  <c:v>1.5974440894568665E-2</c:v>
                </c:pt>
                <c:pt idx="109">
                  <c:v>-9.6086652690427331E-3</c:v>
                </c:pt>
                <c:pt idx="110">
                  <c:v>2.1167754454048355E-2</c:v>
                </c:pt>
                <c:pt idx="111">
                  <c:v>-1.0364484366901605E-3</c:v>
                </c:pt>
                <c:pt idx="112">
                  <c:v>8.1272695832612322E-3</c:v>
                </c:pt>
                <c:pt idx="113">
                  <c:v>9.2624356775300627E-3</c:v>
                </c:pt>
                <c:pt idx="114">
                  <c:v>5.0985723997279669E-3</c:v>
                </c:pt>
                <c:pt idx="115">
                  <c:v>-5.410889414947587E-3</c:v>
                </c:pt>
                <c:pt idx="116">
                  <c:v>-1.8701122067322736E-3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-5.6208482370976596E-3</c:v>
                </c:pt>
                <c:pt idx="121">
                  <c:v>1.4217197670435113E-2</c:v>
                </c:pt>
                <c:pt idx="122">
                  <c:v>0</c:v>
                </c:pt>
                <c:pt idx="123">
                  <c:v>0</c:v>
                </c:pt>
                <c:pt idx="124">
                  <c:v>5.9111636547880663E-3</c:v>
                </c:pt>
                <c:pt idx="125">
                  <c:v>1.4103425117528479E-2</c:v>
                </c:pt>
                <c:pt idx="126">
                  <c:v>-1.0099337748344362E-2</c:v>
                </c:pt>
                <c:pt idx="127">
                  <c:v>-1.2042147516307085E-2</c:v>
                </c:pt>
                <c:pt idx="128">
                  <c:v>6.4330455391908336E-3</c:v>
                </c:pt>
                <c:pt idx="129">
                  <c:v>-2.6913372582001703E-3</c:v>
                </c:pt>
                <c:pt idx="130">
                  <c:v>1.0457075392140225E-2</c:v>
                </c:pt>
                <c:pt idx="131">
                  <c:v>-1.6691704222991917E-4</c:v>
                </c:pt>
                <c:pt idx="132">
                  <c:v>-2.8380634390651666E-3</c:v>
                </c:pt>
                <c:pt idx="133">
                  <c:v>5.1900217646073492E-3</c:v>
                </c:pt>
                <c:pt idx="134">
                  <c:v>-1.0659560293137771E-2</c:v>
                </c:pt>
                <c:pt idx="135">
                  <c:v>-6.9023569023569644E-3</c:v>
                </c:pt>
                <c:pt idx="136">
                  <c:v>-2.4410917104594022E-2</c:v>
                </c:pt>
                <c:pt idx="137">
                  <c:v>4.3440486533449793E-3</c:v>
                </c:pt>
                <c:pt idx="138">
                  <c:v>1.1245674740484343E-2</c:v>
                </c:pt>
                <c:pt idx="139">
                  <c:v>-9.580838323353302E-3</c:v>
                </c:pt>
                <c:pt idx="140">
                  <c:v>1.3301088270858519E-2</c:v>
                </c:pt>
                <c:pt idx="141">
                  <c:v>1.5172178656665602E-2</c:v>
                </c:pt>
                <c:pt idx="142">
                  <c:v>-1.4273719563392101E-2</c:v>
                </c:pt>
                <c:pt idx="143">
                  <c:v>-5.1107325383305362E-3</c:v>
                </c:pt>
                <c:pt idx="144">
                  <c:v>2.1575342465753482E-2</c:v>
                </c:pt>
                <c:pt idx="145">
                  <c:v>2.1790144150184211E-3</c:v>
                </c:pt>
                <c:pt idx="146">
                  <c:v>1.5554440541896633E-2</c:v>
                </c:pt>
                <c:pt idx="147">
                  <c:v>9.2226613965744487E-3</c:v>
                </c:pt>
                <c:pt idx="148">
                  <c:v>-3.7206266318537816E-2</c:v>
                </c:pt>
                <c:pt idx="149">
                  <c:v>1.1186440677966073E-2</c:v>
                </c:pt>
                <c:pt idx="150">
                  <c:v>1.3912168957425442E-2</c:v>
                </c:pt>
                <c:pt idx="151">
                  <c:v>-1.6531658125315489E-4</c:v>
                </c:pt>
                <c:pt idx="152">
                  <c:v>-2.6289682539682509E-2</c:v>
                </c:pt>
                <c:pt idx="153">
                  <c:v>-6.9621327899474219E-3</c:v>
                </c:pt>
                <c:pt idx="154">
                  <c:v>-2.5820793433652497E-2</c:v>
                </c:pt>
                <c:pt idx="155">
                  <c:v>-7.8988941548183127E-3</c:v>
                </c:pt>
                <c:pt idx="156">
                  <c:v>1.2738853503184724E-2</c:v>
                </c:pt>
                <c:pt idx="157">
                  <c:v>1.9916142557651971E-2</c:v>
                </c:pt>
                <c:pt idx="158">
                  <c:v>-1.5416238437821148E-2</c:v>
                </c:pt>
                <c:pt idx="159">
                  <c:v>2.1398747390396697E-2</c:v>
                </c:pt>
                <c:pt idx="160">
                  <c:v>-1.3626298756600249E-3</c:v>
                </c:pt>
                <c:pt idx="161">
                  <c:v>-1.7397236909432085E-2</c:v>
                </c:pt>
                <c:pt idx="162">
                  <c:v>8.8526297517792316E-3</c:v>
                </c:pt>
                <c:pt idx="163">
                  <c:v>1.2560220233998538E-2</c:v>
                </c:pt>
                <c:pt idx="164">
                  <c:v>-8.4961767204757566E-3</c:v>
                </c:pt>
                <c:pt idx="165">
                  <c:v>-3.9417309340188438E-2</c:v>
                </c:pt>
                <c:pt idx="166">
                  <c:v>-4.9955396966993797E-2</c:v>
                </c:pt>
                <c:pt idx="167">
                  <c:v>1.8215962441314466E-2</c:v>
                </c:pt>
                <c:pt idx="168">
                  <c:v>-1.9734415344891058E-2</c:v>
                </c:pt>
                <c:pt idx="169">
                  <c:v>-2.0884289746002004E-2</c:v>
                </c:pt>
                <c:pt idx="170">
                  <c:v>1.9215987701774289E-4</c:v>
                </c:pt>
                <c:pt idx="171">
                  <c:v>3.0355427473583163E-2</c:v>
                </c:pt>
                <c:pt idx="172">
                  <c:v>-7.8314376281933065E-3</c:v>
                </c:pt>
                <c:pt idx="173">
                  <c:v>-1.9921067468520931E-2</c:v>
                </c:pt>
                <c:pt idx="174">
                  <c:v>-1.3614573346116919E-2</c:v>
                </c:pt>
                <c:pt idx="175">
                  <c:v>-5.6376360808709008E-3</c:v>
                </c:pt>
                <c:pt idx="176">
                  <c:v>1.0948191593352892E-2</c:v>
                </c:pt>
                <c:pt idx="177">
                  <c:v>8.3156062657126564E-3</c:v>
                </c:pt>
                <c:pt idx="178">
                  <c:v>-2.6083621020329902E-2</c:v>
                </c:pt>
                <c:pt idx="179">
                  <c:v>-2.2055927530523847E-2</c:v>
                </c:pt>
                <c:pt idx="180">
                  <c:v>3.1614981876761983E-2</c:v>
                </c:pt>
                <c:pt idx="181">
                  <c:v>-7.4175287917236489E-3</c:v>
                </c:pt>
                <c:pt idx="182">
                  <c:v>1.6125860373647955E-2</c:v>
                </c:pt>
                <c:pt idx="183">
                  <c:v>-1.7998838784594538E-2</c:v>
                </c:pt>
                <c:pt idx="184">
                  <c:v>4.7299960583366222E-3</c:v>
                </c:pt>
                <c:pt idx="185">
                  <c:v>1.1769321302472003E-3</c:v>
                </c:pt>
                <c:pt idx="186">
                  <c:v>1.1167711598745982E-2</c:v>
                </c:pt>
                <c:pt idx="187">
                  <c:v>4.3983724084479814E-2</c:v>
                </c:pt>
                <c:pt idx="188">
                  <c:v>-1.2435040831477388E-2</c:v>
                </c:pt>
                <c:pt idx="189">
                  <c:v>0</c:v>
                </c:pt>
                <c:pt idx="190">
                  <c:v>0</c:v>
                </c:pt>
                <c:pt idx="191">
                  <c:v>9.2087953392220225E-3</c:v>
                </c:pt>
                <c:pt idx="192">
                  <c:v>5.0651769087523321E-2</c:v>
                </c:pt>
                <c:pt idx="193">
                  <c:v>-5.3172633817795542E-3</c:v>
                </c:pt>
                <c:pt idx="194">
                  <c:v>8.0185317177476709E-3</c:v>
                </c:pt>
                <c:pt idx="195">
                  <c:v>-1.7677214071068305E-4</c:v>
                </c:pt>
                <c:pt idx="196">
                  <c:v>1.9271570014144271E-2</c:v>
                </c:pt>
                <c:pt idx="197">
                  <c:v>4.6834345186470318E-3</c:v>
                </c:pt>
                <c:pt idx="198">
                  <c:v>-8.6325966850828422E-3</c:v>
                </c:pt>
                <c:pt idx="199">
                  <c:v>3.1522117729014289E-2</c:v>
                </c:pt>
                <c:pt idx="200">
                  <c:v>-2.0935336822556081E-2</c:v>
                </c:pt>
                <c:pt idx="201">
                  <c:v>-3.4488704949129953E-3</c:v>
                </c:pt>
                <c:pt idx="202">
                  <c:v>-8.9980965564975951E-3</c:v>
                </c:pt>
                <c:pt idx="203">
                  <c:v>-8.5559629823643048E-3</c:v>
                </c:pt>
                <c:pt idx="204">
                  <c:v>-3.3462486791123861E-3</c:v>
                </c:pt>
                <c:pt idx="205">
                  <c:v>2.1205159922248551E-3</c:v>
                </c:pt>
                <c:pt idx="206">
                  <c:v>1.9396931758067257E-2</c:v>
                </c:pt>
                <c:pt idx="207">
                  <c:v>-1.0205846739318332E-2</c:v>
                </c:pt>
                <c:pt idx="208">
                  <c:v>9.2624956308982754E-3</c:v>
                </c:pt>
                <c:pt idx="209">
                  <c:v>0</c:v>
                </c:pt>
                <c:pt idx="210">
                  <c:v>-2.5974025974026035E-2</c:v>
                </c:pt>
                <c:pt idx="211">
                  <c:v>2.3999999999999962E-2</c:v>
                </c:pt>
                <c:pt idx="212">
                  <c:v>3.2812500000000008E-2</c:v>
                </c:pt>
                <c:pt idx="213">
                  <c:v>-3.1938140864010973E-3</c:v>
                </c:pt>
                <c:pt idx="214">
                  <c:v>-1.9730185497470489E-2</c:v>
                </c:pt>
                <c:pt idx="215">
                  <c:v>7.7412695682091744E-3</c:v>
                </c:pt>
                <c:pt idx="216">
                  <c:v>-1.3997951519289835E-2</c:v>
                </c:pt>
                <c:pt idx="217">
                  <c:v>-1.0734072022160559E-2</c:v>
                </c:pt>
                <c:pt idx="218">
                  <c:v>1.960098004900231E-2</c:v>
                </c:pt>
                <c:pt idx="219">
                  <c:v>-1.5619636113971732E-2</c:v>
                </c:pt>
                <c:pt idx="220">
                  <c:v>-2.4934612031386343E-2</c:v>
                </c:pt>
                <c:pt idx="221">
                  <c:v>-9.4778254649499176E-3</c:v>
                </c:pt>
                <c:pt idx="222">
                  <c:v>2.7802852500451333E-2</c:v>
                </c:pt>
                <c:pt idx="223">
                  <c:v>-1.7038468294396546E-2</c:v>
                </c:pt>
                <c:pt idx="224">
                  <c:v>3.9313795568263477E-3</c:v>
                </c:pt>
                <c:pt idx="225">
                  <c:v>2.1715913136347433E-2</c:v>
                </c:pt>
                <c:pt idx="226">
                  <c:v>-5.574912891986067E-3</c:v>
                </c:pt>
                <c:pt idx="227">
                  <c:v>1.4365802382620856E-2</c:v>
                </c:pt>
                <c:pt idx="228">
                  <c:v>-7.0811744386874561E-3</c:v>
                </c:pt>
                <c:pt idx="229">
                  <c:v>1.0088711080187985E-2</c:v>
                </c:pt>
                <c:pt idx="230">
                  <c:v>-1.9459273290855936E-2</c:v>
                </c:pt>
                <c:pt idx="231">
                  <c:v>9.8349139445029939E-3</c:v>
                </c:pt>
                <c:pt idx="232">
                  <c:v>-1.8608695652173948E-2</c:v>
                </c:pt>
                <c:pt idx="233">
                  <c:v>8.3289030657452776E-3</c:v>
                </c:pt>
                <c:pt idx="234">
                  <c:v>-2.9876977152900434E-3</c:v>
                </c:pt>
                <c:pt idx="235">
                  <c:v>-1.3749338974087836E-2</c:v>
                </c:pt>
                <c:pt idx="236">
                  <c:v>9.1152815013405102E-3</c:v>
                </c:pt>
                <c:pt idx="237">
                  <c:v>-9.032943676939454E-3</c:v>
                </c:pt>
                <c:pt idx="238">
                  <c:v>7.1492403932090225E-4</c:v>
                </c:pt>
                <c:pt idx="239">
                  <c:v>4.3043400607251231E-2</c:v>
                </c:pt>
                <c:pt idx="240">
                  <c:v>7.7054794520547828E-3</c:v>
                </c:pt>
                <c:pt idx="241">
                  <c:v>2.9056924384027235E-2</c:v>
                </c:pt>
                <c:pt idx="242">
                  <c:v>8.9167767503302957E-3</c:v>
                </c:pt>
                <c:pt idx="243">
                  <c:v>6.8739770867430137E-3</c:v>
                </c:pt>
                <c:pt idx="244">
                  <c:v>4.2262678803640765E-3</c:v>
                </c:pt>
                <c:pt idx="245">
                  <c:v>9.0644221430883857E-3</c:v>
                </c:pt>
                <c:pt idx="246">
                  <c:v>-1.6522297080526108E-2</c:v>
                </c:pt>
                <c:pt idx="247">
                  <c:v>-6.1980101125428564E-3</c:v>
                </c:pt>
                <c:pt idx="248">
                  <c:v>-1.0339734121122554E-2</c:v>
                </c:pt>
                <c:pt idx="249">
                  <c:v>-1.2935323383084625E-2</c:v>
                </c:pt>
                <c:pt idx="250">
                  <c:v>-8.7365591397848795E-3</c:v>
                </c:pt>
                <c:pt idx="251">
                  <c:v>1.5254237288135568E-2</c:v>
                </c:pt>
                <c:pt idx="252">
                  <c:v>1.1686143572620488E-3</c:v>
                </c:pt>
                <c:pt idx="253">
                  <c:v>2.0843755210938803E-2</c:v>
                </c:pt>
                <c:pt idx="254">
                  <c:v>7.5138843515191543E-3</c:v>
                </c:pt>
                <c:pt idx="255">
                  <c:v>1.1186770428015556E-2</c:v>
                </c:pt>
                <c:pt idx="256">
                  <c:v>-1.7636684303351164E-3</c:v>
                </c:pt>
                <c:pt idx="257">
                  <c:v>-2.328943141663983E-2</c:v>
                </c:pt>
                <c:pt idx="258">
                  <c:v>1.7760236803157317E-2</c:v>
                </c:pt>
                <c:pt idx="259">
                  <c:v>1.1310389400549408E-2</c:v>
                </c:pt>
                <c:pt idx="260">
                  <c:v>1.0544815465729322E-2</c:v>
                </c:pt>
                <c:pt idx="261">
                  <c:v>3.3201581027667839E-3</c:v>
                </c:pt>
                <c:pt idx="262">
                  <c:v>-9.4547746612042667E-4</c:v>
                </c:pt>
                <c:pt idx="263">
                  <c:v>8.2018927444795723E-3</c:v>
                </c:pt>
                <c:pt idx="264">
                  <c:v>-1.720901126408015E-2</c:v>
                </c:pt>
                <c:pt idx="265">
                  <c:v>9.3919134033747468E-3</c:v>
                </c:pt>
                <c:pt idx="266">
                  <c:v>4.100299637281154E-3</c:v>
                </c:pt>
                <c:pt idx="267">
                  <c:v>1.3193026543112867E-2</c:v>
                </c:pt>
                <c:pt idx="268">
                  <c:v>-2.6352503487831334E-2</c:v>
                </c:pt>
                <c:pt idx="269">
                  <c:v>2.4996019742079292E-2</c:v>
                </c:pt>
                <c:pt idx="270">
                  <c:v>1.0251630941286088E-2</c:v>
                </c:pt>
                <c:pt idx="271">
                  <c:v>-3.6900369003688704E-3</c:v>
                </c:pt>
                <c:pt idx="272">
                  <c:v>-4.0123456790124518E-3</c:v>
                </c:pt>
                <c:pt idx="273">
                  <c:v>9.2965602726991781E-3</c:v>
                </c:pt>
                <c:pt idx="274">
                  <c:v>3.8378876266502099E-3</c:v>
                </c:pt>
                <c:pt idx="275">
                  <c:v>2.4009787429270537E-2</c:v>
                </c:pt>
                <c:pt idx="276">
                  <c:v>1.3739545997610594E-2</c:v>
                </c:pt>
                <c:pt idx="277">
                  <c:v>-3.3883323512080986E-3</c:v>
                </c:pt>
                <c:pt idx="278">
                  <c:v>4.7302291204730272E-3</c:v>
                </c:pt>
                <c:pt idx="279">
                  <c:v>3.9723407385611502E-3</c:v>
                </c:pt>
                <c:pt idx="280">
                  <c:v>4.9824150058616363E-3</c:v>
                </c:pt>
                <c:pt idx="281">
                  <c:v>-3.0621172353455686E-3</c:v>
                </c:pt>
                <c:pt idx="282">
                  <c:v>2.6327336551119911E-3</c:v>
                </c:pt>
                <c:pt idx="283">
                  <c:v>3.0634573304157411E-3</c:v>
                </c:pt>
                <c:pt idx="284">
                  <c:v>5.9627690517742114E-3</c:v>
                </c:pt>
                <c:pt idx="285">
                  <c:v>-4.6262830706953924E-3</c:v>
                </c:pt>
                <c:pt idx="286">
                  <c:v>-5.8097312999267389E-4</c:v>
                </c:pt>
                <c:pt idx="287">
                  <c:v>-1.3660805115535576E-2</c:v>
                </c:pt>
                <c:pt idx="288">
                  <c:v>4.1255341093267232E-3</c:v>
                </c:pt>
                <c:pt idx="289">
                  <c:v>-6.7498165810712047E-3</c:v>
                </c:pt>
                <c:pt idx="290">
                  <c:v>7.386615452799501E-3</c:v>
                </c:pt>
                <c:pt idx="291">
                  <c:v>3.0796304443466648E-3</c:v>
                </c:pt>
                <c:pt idx="292">
                  <c:v>3.0701754385964778E-3</c:v>
                </c:pt>
                <c:pt idx="293">
                  <c:v>-1.7490161783996518E-2</c:v>
                </c:pt>
                <c:pt idx="294">
                  <c:v>5.7854917668002659E-3</c:v>
                </c:pt>
                <c:pt idx="295">
                  <c:v>1.3274336283185034E-3</c:v>
                </c:pt>
                <c:pt idx="296">
                  <c:v>-1.7822948887906843E-2</c:v>
                </c:pt>
                <c:pt idx="297">
                  <c:v>-2.249550089982089E-3</c:v>
                </c:pt>
                <c:pt idx="298">
                  <c:v>1.2776191191943613E-2</c:v>
                </c:pt>
                <c:pt idx="299">
                  <c:v>-2.9682398337795604E-4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04-4E7B-AAEA-3A735607D346}"/>
            </c:ext>
          </c:extLst>
        </c:ser>
        <c:ser>
          <c:idx val="1"/>
          <c:order val="1"/>
          <c:tx>
            <c:strRef>
              <c:f>'var-cov 3 titoli'!$C$1</c:f>
              <c:strCache>
                <c:ptCount val="1"/>
                <c:pt idx="0">
                  <c:v>VOLKSW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45852</c:v>
                </c:pt>
                <c:pt idx="1">
                  <c:v>45853</c:v>
                </c:pt>
                <c:pt idx="2">
                  <c:v>45854</c:v>
                </c:pt>
                <c:pt idx="3">
                  <c:v>45855</c:v>
                </c:pt>
                <c:pt idx="4">
                  <c:v>45856</c:v>
                </c:pt>
                <c:pt idx="5">
                  <c:v>45859</c:v>
                </c:pt>
                <c:pt idx="6">
                  <c:v>45860</c:v>
                </c:pt>
                <c:pt idx="7">
                  <c:v>45861</c:v>
                </c:pt>
                <c:pt idx="8">
                  <c:v>45862</c:v>
                </c:pt>
                <c:pt idx="9">
                  <c:v>45863</c:v>
                </c:pt>
                <c:pt idx="10">
                  <c:v>45866</c:v>
                </c:pt>
                <c:pt idx="11">
                  <c:v>45867</c:v>
                </c:pt>
                <c:pt idx="12">
                  <c:v>45868</c:v>
                </c:pt>
                <c:pt idx="13">
                  <c:v>45869</c:v>
                </c:pt>
                <c:pt idx="14">
                  <c:v>45870</c:v>
                </c:pt>
                <c:pt idx="15">
                  <c:v>45873</c:v>
                </c:pt>
                <c:pt idx="16">
                  <c:v>45874</c:v>
                </c:pt>
                <c:pt idx="17">
                  <c:v>45875</c:v>
                </c:pt>
                <c:pt idx="18">
                  <c:v>45876</c:v>
                </c:pt>
                <c:pt idx="19">
                  <c:v>45877</c:v>
                </c:pt>
                <c:pt idx="20">
                  <c:v>45880</c:v>
                </c:pt>
                <c:pt idx="21">
                  <c:v>45881</c:v>
                </c:pt>
                <c:pt idx="22">
                  <c:v>45882</c:v>
                </c:pt>
                <c:pt idx="23">
                  <c:v>45883</c:v>
                </c:pt>
                <c:pt idx="24">
                  <c:v>45884</c:v>
                </c:pt>
                <c:pt idx="25">
                  <c:v>45887</c:v>
                </c:pt>
                <c:pt idx="26">
                  <c:v>45888</c:v>
                </c:pt>
                <c:pt idx="27">
                  <c:v>45889</c:v>
                </c:pt>
                <c:pt idx="28">
                  <c:v>45890</c:v>
                </c:pt>
                <c:pt idx="29">
                  <c:v>45891</c:v>
                </c:pt>
                <c:pt idx="30">
                  <c:v>45894</c:v>
                </c:pt>
                <c:pt idx="31">
                  <c:v>45895</c:v>
                </c:pt>
                <c:pt idx="32">
                  <c:v>45896</c:v>
                </c:pt>
                <c:pt idx="33">
                  <c:v>45897</c:v>
                </c:pt>
                <c:pt idx="34">
                  <c:v>45898</c:v>
                </c:pt>
                <c:pt idx="35">
                  <c:v>45901</c:v>
                </c:pt>
                <c:pt idx="36">
                  <c:v>45902</c:v>
                </c:pt>
                <c:pt idx="37">
                  <c:v>45903</c:v>
                </c:pt>
                <c:pt idx="38">
                  <c:v>45904</c:v>
                </c:pt>
                <c:pt idx="39">
                  <c:v>45905</c:v>
                </c:pt>
                <c:pt idx="40">
                  <c:v>45908</c:v>
                </c:pt>
                <c:pt idx="41">
                  <c:v>45909</c:v>
                </c:pt>
                <c:pt idx="42">
                  <c:v>45910</c:v>
                </c:pt>
                <c:pt idx="43">
                  <c:v>45911</c:v>
                </c:pt>
                <c:pt idx="44">
                  <c:v>45912</c:v>
                </c:pt>
                <c:pt idx="45">
                  <c:v>45915</c:v>
                </c:pt>
                <c:pt idx="46">
                  <c:v>45916</c:v>
                </c:pt>
                <c:pt idx="47">
                  <c:v>45917</c:v>
                </c:pt>
                <c:pt idx="48">
                  <c:v>45918</c:v>
                </c:pt>
                <c:pt idx="49">
                  <c:v>45919</c:v>
                </c:pt>
                <c:pt idx="50">
                  <c:v>45922</c:v>
                </c:pt>
                <c:pt idx="51">
                  <c:v>45923</c:v>
                </c:pt>
                <c:pt idx="52">
                  <c:v>45924</c:v>
                </c:pt>
                <c:pt idx="53">
                  <c:v>45925</c:v>
                </c:pt>
                <c:pt idx="54">
                  <c:v>45926</c:v>
                </c:pt>
                <c:pt idx="55">
                  <c:v>45929</c:v>
                </c:pt>
                <c:pt idx="56">
                  <c:v>45930</c:v>
                </c:pt>
                <c:pt idx="57">
                  <c:v>45931</c:v>
                </c:pt>
                <c:pt idx="58">
                  <c:v>45932</c:v>
                </c:pt>
                <c:pt idx="59">
                  <c:v>45933</c:v>
                </c:pt>
                <c:pt idx="60">
                  <c:v>45936</c:v>
                </c:pt>
                <c:pt idx="61">
                  <c:v>45937</c:v>
                </c:pt>
                <c:pt idx="62">
                  <c:v>45938</c:v>
                </c:pt>
                <c:pt idx="63">
                  <c:v>45939</c:v>
                </c:pt>
                <c:pt idx="64">
                  <c:v>45940</c:v>
                </c:pt>
                <c:pt idx="65">
                  <c:v>45943</c:v>
                </c:pt>
                <c:pt idx="66">
                  <c:v>45944</c:v>
                </c:pt>
                <c:pt idx="67">
                  <c:v>45945</c:v>
                </c:pt>
                <c:pt idx="68">
                  <c:v>45946</c:v>
                </c:pt>
                <c:pt idx="69">
                  <c:v>45947</c:v>
                </c:pt>
                <c:pt idx="70">
                  <c:v>45950</c:v>
                </c:pt>
                <c:pt idx="71">
                  <c:v>45951</c:v>
                </c:pt>
                <c:pt idx="72">
                  <c:v>45952</c:v>
                </c:pt>
                <c:pt idx="73">
                  <c:v>45953</c:v>
                </c:pt>
                <c:pt idx="74">
                  <c:v>45954</c:v>
                </c:pt>
                <c:pt idx="75">
                  <c:v>45957</c:v>
                </c:pt>
                <c:pt idx="76">
                  <c:v>45958</c:v>
                </c:pt>
                <c:pt idx="77">
                  <c:v>45959</c:v>
                </c:pt>
                <c:pt idx="78">
                  <c:v>45960</c:v>
                </c:pt>
                <c:pt idx="79">
                  <c:v>45961</c:v>
                </c:pt>
                <c:pt idx="80">
                  <c:v>45964</c:v>
                </c:pt>
                <c:pt idx="81">
                  <c:v>45965</c:v>
                </c:pt>
                <c:pt idx="82">
                  <c:v>45966</c:v>
                </c:pt>
                <c:pt idx="83">
                  <c:v>45967</c:v>
                </c:pt>
                <c:pt idx="84">
                  <c:v>45968</c:v>
                </c:pt>
                <c:pt idx="85">
                  <c:v>45971</c:v>
                </c:pt>
                <c:pt idx="86">
                  <c:v>45972</c:v>
                </c:pt>
                <c:pt idx="87">
                  <c:v>45973</c:v>
                </c:pt>
                <c:pt idx="88">
                  <c:v>45974</c:v>
                </c:pt>
                <c:pt idx="89">
                  <c:v>45975</c:v>
                </c:pt>
                <c:pt idx="90">
                  <c:v>45978</c:v>
                </c:pt>
                <c:pt idx="91">
                  <c:v>45979</c:v>
                </c:pt>
                <c:pt idx="92">
                  <c:v>45980</c:v>
                </c:pt>
                <c:pt idx="93">
                  <c:v>45981</c:v>
                </c:pt>
                <c:pt idx="94">
                  <c:v>45982</c:v>
                </c:pt>
                <c:pt idx="95">
                  <c:v>45985</c:v>
                </c:pt>
                <c:pt idx="96">
                  <c:v>45986</c:v>
                </c:pt>
                <c:pt idx="97">
                  <c:v>45987</c:v>
                </c:pt>
                <c:pt idx="98">
                  <c:v>45988</c:v>
                </c:pt>
                <c:pt idx="99">
                  <c:v>45989</c:v>
                </c:pt>
                <c:pt idx="100">
                  <c:v>45992</c:v>
                </c:pt>
                <c:pt idx="101">
                  <c:v>45993</c:v>
                </c:pt>
                <c:pt idx="102">
                  <c:v>45994</c:v>
                </c:pt>
                <c:pt idx="103">
                  <c:v>45995</c:v>
                </c:pt>
                <c:pt idx="104">
                  <c:v>45996</c:v>
                </c:pt>
                <c:pt idx="105">
                  <c:v>45999</c:v>
                </c:pt>
                <c:pt idx="106">
                  <c:v>46000</c:v>
                </c:pt>
                <c:pt idx="107">
                  <c:v>46001</c:v>
                </c:pt>
                <c:pt idx="108">
                  <c:v>46002</c:v>
                </c:pt>
                <c:pt idx="109">
                  <c:v>46003</c:v>
                </c:pt>
                <c:pt idx="110">
                  <c:v>46006</c:v>
                </c:pt>
                <c:pt idx="111">
                  <c:v>46007</c:v>
                </c:pt>
                <c:pt idx="112">
                  <c:v>46008</c:v>
                </c:pt>
                <c:pt idx="113">
                  <c:v>46009</c:v>
                </c:pt>
                <c:pt idx="114">
                  <c:v>46010</c:v>
                </c:pt>
                <c:pt idx="115">
                  <c:v>46013</c:v>
                </c:pt>
                <c:pt idx="116">
                  <c:v>46014</c:v>
                </c:pt>
                <c:pt idx="117">
                  <c:v>46015</c:v>
                </c:pt>
                <c:pt idx="118">
                  <c:v>46016</c:v>
                </c:pt>
                <c:pt idx="119">
                  <c:v>46017</c:v>
                </c:pt>
                <c:pt idx="120">
                  <c:v>46020</c:v>
                </c:pt>
                <c:pt idx="121">
                  <c:v>46021</c:v>
                </c:pt>
                <c:pt idx="122">
                  <c:v>46022</c:v>
                </c:pt>
                <c:pt idx="123">
                  <c:v>46023</c:v>
                </c:pt>
                <c:pt idx="124">
                  <c:v>46024</c:v>
                </c:pt>
                <c:pt idx="125">
                  <c:v>46027</c:v>
                </c:pt>
                <c:pt idx="126">
                  <c:v>46028</c:v>
                </c:pt>
                <c:pt idx="127">
                  <c:v>46029</c:v>
                </c:pt>
                <c:pt idx="128">
                  <c:v>46030</c:v>
                </c:pt>
                <c:pt idx="129">
                  <c:v>46031</c:v>
                </c:pt>
                <c:pt idx="130">
                  <c:v>46034</c:v>
                </c:pt>
                <c:pt idx="131">
                  <c:v>46035</c:v>
                </c:pt>
                <c:pt idx="132">
                  <c:v>46036</c:v>
                </c:pt>
                <c:pt idx="133">
                  <c:v>46037</c:v>
                </c:pt>
                <c:pt idx="134">
                  <c:v>46038</c:v>
                </c:pt>
                <c:pt idx="135">
                  <c:v>46041</c:v>
                </c:pt>
                <c:pt idx="136">
                  <c:v>46042</c:v>
                </c:pt>
                <c:pt idx="137">
                  <c:v>46043</c:v>
                </c:pt>
                <c:pt idx="138">
                  <c:v>46044</c:v>
                </c:pt>
                <c:pt idx="139">
                  <c:v>46045</c:v>
                </c:pt>
                <c:pt idx="140">
                  <c:v>46048</c:v>
                </c:pt>
                <c:pt idx="141">
                  <c:v>46049</c:v>
                </c:pt>
                <c:pt idx="142">
                  <c:v>46050</c:v>
                </c:pt>
                <c:pt idx="143">
                  <c:v>46051</c:v>
                </c:pt>
                <c:pt idx="144">
                  <c:v>46052</c:v>
                </c:pt>
                <c:pt idx="145">
                  <c:v>46055</c:v>
                </c:pt>
                <c:pt idx="146">
                  <c:v>46056</c:v>
                </c:pt>
                <c:pt idx="147">
                  <c:v>46057</c:v>
                </c:pt>
                <c:pt idx="148">
                  <c:v>46058</c:v>
                </c:pt>
                <c:pt idx="149">
                  <c:v>46059</c:v>
                </c:pt>
                <c:pt idx="150">
                  <c:v>46062</c:v>
                </c:pt>
                <c:pt idx="151">
                  <c:v>46063</c:v>
                </c:pt>
                <c:pt idx="152">
                  <c:v>46064</c:v>
                </c:pt>
                <c:pt idx="153">
                  <c:v>46065</c:v>
                </c:pt>
                <c:pt idx="154">
                  <c:v>46066</c:v>
                </c:pt>
                <c:pt idx="155">
                  <c:v>46069</c:v>
                </c:pt>
                <c:pt idx="156">
                  <c:v>46070</c:v>
                </c:pt>
                <c:pt idx="157">
                  <c:v>46071</c:v>
                </c:pt>
                <c:pt idx="158">
                  <c:v>46072</c:v>
                </c:pt>
                <c:pt idx="159">
                  <c:v>46073</c:v>
                </c:pt>
                <c:pt idx="160">
                  <c:v>46076</c:v>
                </c:pt>
                <c:pt idx="161">
                  <c:v>46077</c:v>
                </c:pt>
                <c:pt idx="162">
                  <c:v>46078</c:v>
                </c:pt>
                <c:pt idx="163">
                  <c:v>46079</c:v>
                </c:pt>
                <c:pt idx="164">
                  <c:v>46080</c:v>
                </c:pt>
                <c:pt idx="165">
                  <c:v>46083</c:v>
                </c:pt>
                <c:pt idx="166">
                  <c:v>46084</c:v>
                </c:pt>
                <c:pt idx="167">
                  <c:v>46085</c:v>
                </c:pt>
                <c:pt idx="168">
                  <c:v>46086</c:v>
                </c:pt>
                <c:pt idx="169">
                  <c:v>46087</c:v>
                </c:pt>
                <c:pt idx="170">
                  <c:v>46090</c:v>
                </c:pt>
                <c:pt idx="171">
                  <c:v>46091</c:v>
                </c:pt>
                <c:pt idx="172">
                  <c:v>46092</c:v>
                </c:pt>
                <c:pt idx="173">
                  <c:v>46093</c:v>
                </c:pt>
                <c:pt idx="174">
                  <c:v>46094</c:v>
                </c:pt>
                <c:pt idx="175">
                  <c:v>46097</c:v>
                </c:pt>
                <c:pt idx="176">
                  <c:v>46098</c:v>
                </c:pt>
                <c:pt idx="177">
                  <c:v>46099</c:v>
                </c:pt>
                <c:pt idx="178">
                  <c:v>46100</c:v>
                </c:pt>
                <c:pt idx="179">
                  <c:v>46101</c:v>
                </c:pt>
                <c:pt idx="180">
                  <c:v>46104</c:v>
                </c:pt>
                <c:pt idx="181">
                  <c:v>46105</c:v>
                </c:pt>
                <c:pt idx="182">
                  <c:v>46106</c:v>
                </c:pt>
                <c:pt idx="183">
                  <c:v>46107</c:v>
                </c:pt>
                <c:pt idx="184">
                  <c:v>46108</c:v>
                </c:pt>
                <c:pt idx="185">
                  <c:v>46111</c:v>
                </c:pt>
                <c:pt idx="186">
                  <c:v>46112</c:v>
                </c:pt>
                <c:pt idx="187">
                  <c:v>46113</c:v>
                </c:pt>
                <c:pt idx="188">
                  <c:v>46114</c:v>
                </c:pt>
                <c:pt idx="189">
                  <c:v>46115</c:v>
                </c:pt>
                <c:pt idx="190">
                  <c:v>46118</c:v>
                </c:pt>
                <c:pt idx="191">
                  <c:v>46119</c:v>
                </c:pt>
                <c:pt idx="192">
                  <c:v>46120</c:v>
                </c:pt>
                <c:pt idx="193">
                  <c:v>46121</c:v>
                </c:pt>
                <c:pt idx="194">
                  <c:v>46122</c:v>
                </c:pt>
                <c:pt idx="195">
                  <c:v>46125</c:v>
                </c:pt>
                <c:pt idx="196">
                  <c:v>46126</c:v>
                </c:pt>
                <c:pt idx="197">
                  <c:v>46127</c:v>
                </c:pt>
                <c:pt idx="198">
                  <c:v>46128</c:v>
                </c:pt>
                <c:pt idx="199">
                  <c:v>46129</c:v>
                </c:pt>
                <c:pt idx="200">
                  <c:v>46132</c:v>
                </c:pt>
                <c:pt idx="201">
                  <c:v>46133</c:v>
                </c:pt>
                <c:pt idx="202">
                  <c:v>46134</c:v>
                </c:pt>
                <c:pt idx="203">
                  <c:v>46135</c:v>
                </c:pt>
                <c:pt idx="204">
                  <c:v>46136</c:v>
                </c:pt>
                <c:pt idx="205">
                  <c:v>46139</c:v>
                </c:pt>
                <c:pt idx="206">
                  <c:v>46140</c:v>
                </c:pt>
                <c:pt idx="207">
                  <c:v>46141</c:v>
                </c:pt>
                <c:pt idx="208">
                  <c:v>46142</c:v>
                </c:pt>
                <c:pt idx="209">
                  <c:v>46143</c:v>
                </c:pt>
                <c:pt idx="210">
                  <c:v>46146</c:v>
                </c:pt>
                <c:pt idx="211">
                  <c:v>46147</c:v>
                </c:pt>
                <c:pt idx="212">
                  <c:v>46148</c:v>
                </c:pt>
                <c:pt idx="213">
                  <c:v>46149</c:v>
                </c:pt>
                <c:pt idx="214">
                  <c:v>46150</c:v>
                </c:pt>
                <c:pt idx="215">
                  <c:v>46153</c:v>
                </c:pt>
                <c:pt idx="216">
                  <c:v>46154</c:v>
                </c:pt>
                <c:pt idx="217">
                  <c:v>46155</c:v>
                </c:pt>
                <c:pt idx="218">
                  <c:v>46156</c:v>
                </c:pt>
                <c:pt idx="219">
                  <c:v>46157</c:v>
                </c:pt>
                <c:pt idx="220">
                  <c:v>46160</c:v>
                </c:pt>
                <c:pt idx="221">
                  <c:v>46161</c:v>
                </c:pt>
                <c:pt idx="222">
                  <c:v>46162</c:v>
                </c:pt>
                <c:pt idx="223">
                  <c:v>46163</c:v>
                </c:pt>
                <c:pt idx="224">
                  <c:v>46164</c:v>
                </c:pt>
                <c:pt idx="225">
                  <c:v>46167</c:v>
                </c:pt>
                <c:pt idx="226">
                  <c:v>46168</c:v>
                </c:pt>
                <c:pt idx="227">
                  <c:v>46169</c:v>
                </c:pt>
                <c:pt idx="228">
                  <c:v>46170</c:v>
                </c:pt>
                <c:pt idx="229">
                  <c:v>46171</c:v>
                </c:pt>
                <c:pt idx="230">
                  <c:v>46174</c:v>
                </c:pt>
                <c:pt idx="231">
                  <c:v>46175</c:v>
                </c:pt>
                <c:pt idx="232">
                  <c:v>46176</c:v>
                </c:pt>
                <c:pt idx="233">
                  <c:v>46177</c:v>
                </c:pt>
                <c:pt idx="234">
                  <c:v>46178</c:v>
                </c:pt>
                <c:pt idx="235">
                  <c:v>46181</c:v>
                </c:pt>
                <c:pt idx="236">
                  <c:v>46182</c:v>
                </c:pt>
                <c:pt idx="237">
                  <c:v>46183</c:v>
                </c:pt>
                <c:pt idx="238">
                  <c:v>46184</c:v>
                </c:pt>
                <c:pt idx="239">
                  <c:v>46185</c:v>
                </c:pt>
                <c:pt idx="240">
                  <c:v>46188</c:v>
                </c:pt>
                <c:pt idx="241">
                  <c:v>46189</c:v>
                </c:pt>
                <c:pt idx="242">
                  <c:v>46190</c:v>
                </c:pt>
                <c:pt idx="243">
                  <c:v>46191</c:v>
                </c:pt>
                <c:pt idx="244">
                  <c:v>46192</c:v>
                </c:pt>
                <c:pt idx="245">
                  <c:v>46195</c:v>
                </c:pt>
                <c:pt idx="246">
                  <c:v>46196</c:v>
                </c:pt>
                <c:pt idx="247">
                  <c:v>46197</c:v>
                </c:pt>
                <c:pt idx="248">
                  <c:v>46198</c:v>
                </c:pt>
                <c:pt idx="249">
                  <c:v>46199</c:v>
                </c:pt>
                <c:pt idx="250">
                  <c:v>46202</c:v>
                </c:pt>
                <c:pt idx="251">
                  <c:v>46203</c:v>
                </c:pt>
                <c:pt idx="252">
                  <c:v>46204</c:v>
                </c:pt>
                <c:pt idx="253">
                  <c:v>46205</c:v>
                </c:pt>
                <c:pt idx="254">
                  <c:v>46206</c:v>
                </c:pt>
                <c:pt idx="255">
                  <c:v>46209</c:v>
                </c:pt>
                <c:pt idx="256">
                  <c:v>46210</c:v>
                </c:pt>
                <c:pt idx="257">
                  <c:v>46211</c:v>
                </c:pt>
                <c:pt idx="258">
                  <c:v>46212</c:v>
                </c:pt>
                <c:pt idx="259">
                  <c:v>46213</c:v>
                </c:pt>
                <c:pt idx="260">
                  <c:v>46216</c:v>
                </c:pt>
                <c:pt idx="261">
                  <c:v>46217</c:v>
                </c:pt>
                <c:pt idx="262">
                  <c:v>46218</c:v>
                </c:pt>
                <c:pt idx="263">
                  <c:v>46219</c:v>
                </c:pt>
                <c:pt idx="264">
                  <c:v>46220</c:v>
                </c:pt>
                <c:pt idx="265">
                  <c:v>46223</c:v>
                </c:pt>
                <c:pt idx="266">
                  <c:v>46224</c:v>
                </c:pt>
                <c:pt idx="267">
                  <c:v>46225</c:v>
                </c:pt>
                <c:pt idx="268">
                  <c:v>46226</c:v>
                </c:pt>
                <c:pt idx="269">
                  <c:v>46227</c:v>
                </c:pt>
                <c:pt idx="270">
                  <c:v>46230</c:v>
                </c:pt>
                <c:pt idx="271">
                  <c:v>46231</c:v>
                </c:pt>
                <c:pt idx="272">
                  <c:v>46232</c:v>
                </c:pt>
                <c:pt idx="273">
                  <c:v>46233</c:v>
                </c:pt>
                <c:pt idx="274">
                  <c:v>46234</c:v>
                </c:pt>
                <c:pt idx="275">
                  <c:v>46237</c:v>
                </c:pt>
                <c:pt idx="276">
                  <c:v>46238</c:v>
                </c:pt>
                <c:pt idx="277">
                  <c:v>46239</c:v>
                </c:pt>
                <c:pt idx="278">
                  <c:v>46240</c:v>
                </c:pt>
                <c:pt idx="279">
                  <c:v>46241</c:v>
                </c:pt>
                <c:pt idx="280">
                  <c:v>46244</c:v>
                </c:pt>
                <c:pt idx="281">
                  <c:v>46245</c:v>
                </c:pt>
                <c:pt idx="282">
                  <c:v>46246</c:v>
                </c:pt>
                <c:pt idx="283">
                  <c:v>46247</c:v>
                </c:pt>
                <c:pt idx="284">
                  <c:v>46248</c:v>
                </c:pt>
                <c:pt idx="285">
                  <c:v>46251</c:v>
                </c:pt>
                <c:pt idx="286">
                  <c:v>46252</c:v>
                </c:pt>
                <c:pt idx="287">
                  <c:v>46253</c:v>
                </c:pt>
                <c:pt idx="288">
                  <c:v>46254</c:v>
                </c:pt>
                <c:pt idx="289">
                  <c:v>46255</c:v>
                </c:pt>
                <c:pt idx="290">
                  <c:v>46258</c:v>
                </c:pt>
                <c:pt idx="291">
                  <c:v>46259</c:v>
                </c:pt>
                <c:pt idx="292">
                  <c:v>46260</c:v>
                </c:pt>
                <c:pt idx="293">
                  <c:v>46261</c:v>
                </c:pt>
                <c:pt idx="294">
                  <c:v>46262</c:v>
                </c:pt>
                <c:pt idx="295">
                  <c:v>46265</c:v>
                </c:pt>
                <c:pt idx="296">
                  <c:v>46266</c:v>
                </c:pt>
                <c:pt idx="297">
                  <c:v>46267</c:v>
                </c:pt>
                <c:pt idx="298">
                  <c:v>46268</c:v>
                </c:pt>
                <c:pt idx="299">
                  <c:v>46269</c:v>
                </c:pt>
              </c:numCache>
            </c:numRef>
          </c:cat>
          <c:val>
            <c:numRef>
              <c:f>'var-cov 3 titoli'!$C$2:$C$301</c:f>
              <c:numCache>
                <c:formatCode>0.00%</c:formatCode>
                <c:ptCount val="300"/>
                <c:pt idx="0">
                  <c:v>-1.1340206185566951E-2</c:v>
                </c:pt>
                <c:pt idx="1">
                  <c:v>-2.0855057351408012E-3</c:v>
                </c:pt>
                <c:pt idx="2">
                  <c:v>-3.0303030303030363E-2</c:v>
                </c:pt>
                <c:pt idx="3">
                  <c:v>4.3103448275862684E-3</c:v>
                </c:pt>
                <c:pt idx="4">
                  <c:v>-6.4377682403434387E-3</c:v>
                </c:pt>
                <c:pt idx="5">
                  <c:v>2.1598272138229251E-3</c:v>
                </c:pt>
                <c:pt idx="6">
                  <c:v>1.6163793103448889E-3</c:v>
                </c:pt>
                <c:pt idx="7">
                  <c:v>5.4330285099515839E-2</c:v>
                </c:pt>
                <c:pt idx="8">
                  <c:v>5.1020408163262405E-4</c:v>
                </c:pt>
                <c:pt idx="9">
                  <c:v>4.6404895461499208E-2</c:v>
                </c:pt>
                <c:pt idx="10">
                  <c:v>-3.0701754385964831E-2</c:v>
                </c:pt>
                <c:pt idx="11">
                  <c:v>-2.2121669180492739E-2</c:v>
                </c:pt>
                <c:pt idx="12">
                  <c:v>-2.313624678663239E-2</c:v>
                </c:pt>
                <c:pt idx="13">
                  <c:v>0</c:v>
                </c:pt>
                <c:pt idx="14">
                  <c:v>-3.8947368421052661E-2</c:v>
                </c:pt>
                <c:pt idx="15">
                  <c:v>6.5717415115006412E-3</c:v>
                </c:pt>
                <c:pt idx="16">
                  <c:v>7.0729053318823879E-3</c:v>
                </c:pt>
                <c:pt idx="17">
                  <c:v>1.7828200972447389E-2</c:v>
                </c:pt>
                <c:pt idx="18">
                  <c:v>2.0700636942675189E-2</c:v>
                </c:pt>
                <c:pt idx="19">
                  <c:v>8.8403536141445065E-3</c:v>
                </c:pt>
                <c:pt idx="20">
                  <c:v>2.1134020618556671E-2</c:v>
                </c:pt>
                <c:pt idx="21">
                  <c:v>9.5911155981827645E-3</c:v>
                </c:pt>
                <c:pt idx="22">
                  <c:v>0.01</c:v>
                </c:pt>
                <c:pt idx="23">
                  <c:v>-5.9405940594058843E-3</c:v>
                </c:pt>
                <c:pt idx="24">
                  <c:v>1.49402390438247E-2</c:v>
                </c:pt>
                <c:pt idx="25">
                  <c:v>-1.2757605495584017E-2</c:v>
                </c:pt>
                <c:pt idx="26">
                  <c:v>1.9880715705765408E-2</c:v>
                </c:pt>
                <c:pt idx="27">
                  <c:v>1.4619883040935673E-2</c:v>
                </c:pt>
                <c:pt idx="28">
                  <c:v>-7.6849183477425281E-3</c:v>
                </c:pt>
                <c:pt idx="29">
                  <c:v>1.3552758954501507E-2</c:v>
                </c:pt>
                <c:pt idx="30">
                  <c:v>-5.730659025788047E-3</c:v>
                </c:pt>
                <c:pt idx="31">
                  <c:v>3.8424591738713326E-3</c:v>
                </c:pt>
                <c:pt idx="32">
                  <c:v>-7.6555023923444701E-3</c:v>
                </c:pt>
                <c:pt idx="33">
                  <c:v>-4.8216007714561235E-3</c:v>
                </c:pt>
                <c:pt idx="34">
                  <c:v>-5.8139534883721753E-3</c:v>
                </c:pt>
                <c:pt idx="35">
                  <c:v>9.7465886939579471E-4</c:v>
                </c:pt>
                <c:pt idx="36">
                  <c:v>-1.2658227848101238E-2</c:v>
                </c:pt>
                <c:pt idx="37">
                  <c:v>9.8619329388554547E-4</c:v>
                </c:pt>
                <c:pt idx="38">
                  <c:v>-1.0837438423645264E-2</c:v>
                </c:pt>
                <c:pt idx="39">
                  <c:v>0</c:v>
                </c:pt>
                <c:pt idx="40">
                  <c:v>3.5856573705179223E-2</c:v>
                </c:pt>
                <c:pt idx="41">
                  <c:v>0</c:v>
                </c:pt>
                <c:pt idx="42">
                  <c:v>-5.7692307692307149E-3</c:v>
                </c:pt>
                <c:pt idx="43">
                  <c:v>1.9342359767890581E-3</c:v>
                </c:pt>
                <c:pt idx="44">
                  <c:v>-5.7915057915057366E-3</c:v>
                </c:pt>
                <c:pt idx="45">
                  <c:v>-1.9417475728155617E-3</c:v>
                </c:pt>
                <c:pt idx="46">
                  <c:v>-1.4591439688715954E-2</c:v>
                </c:pt>
                <c:pt idx="47">
                  <c:v>-1.184600197433369E-2</c:v>
                </c:pt>
                <c:pt idx="48">
                  <c:v>-1.0989010989010933E-2</c:v>
                </c:pt>
                <c:pt idx="49">
                  <c:v>-4.1414141414141355E-2</c:v>
                </c:pt>
                <c:pt idx="50">
                  <c:v>-3.4773445732349959E-2</c:v>
                </c:pt>
                <c:pt idx="51">
                  <c:v>3.6026200873362571E-2</c:v>
                </c:pt>
                <c:pt idx="52">
                  <c:v>6.3224446786090023E-3</c:v>
                </c:pt>
                <c:pt idx="53">
                  <c:v>-1.3089005235602094E-2</c:v>
                </c:pt>
                <c:pt idx="54">
                  <c:v>-9.5490716180371953E-3</c:v>
                </c:pt>
                <c:pt idx="55">
                  <c:v>5.8918050348153337E-3</c:v>
                </c:pt>
                <c:pt idx="56">
                  <c:v>5.3248136315228968E-3</c:v>
                </c:pt>
                <c:pt idx="57">
                  <c:v>1.0593220338982448E-3</c:v>
                </c:pt>
                <c:pt idx="58">
                  <c:v>9.5238095238095836E-3</c:v>
                </c:pt>
                <c:pt idx="59">
                  <c:v>-9.9580712788260254E-3</c:v>
                </c:pt>
                <c:pt idx="60">
                  <c:v>1.5881418740073211E-3</c:v>
                </c:pt>
                <c:pt idx="61">
                  <c:v>2.6427061310782241E-3</c:v>
                </c:pt>
                <c:pt idx="62">
                  <c:v>-2.4248813916710566E-2</c:v>
                </c:pt>
                <c:pt idx="63">
                  <c:v>3.2414910858994833E-3</c:v>
                </c:pt>
                <c:pt idx="64">
                  <c:v>-1.3462574044157244E-2</c:v>
                </c:pt>
                <c:pt idx="65">
                  <c:v>-2.7292576419213977E-3</c:v>
                </c:pt>
                <c:pt idx="66">
                  <c:v>6.5681444991790754E-3</c:v>
                </c:pt>
                <c:pt idx="67">
                  <c:v>-5.4377379010331697E-3</c:v>
                </c:pt>
                <c:pt idx="68">
                  <c:v>-1.5855658829961757E-2</c:v>
                </c:pt>
                <c:pt idx="69">
                  <c:v>2.6111111111111047E-2</c:v>
                </c:pt>
                <c:pt idx="70">
                  <c:v>1.6242555495398559E-3</c:v>
                </c:pt>
                <c:pt idx="71">
                  <c:v>-7.0270270270270888E-3</c:v>
                </c:pt>
                <c:pt idx="72">
                  <c:v>-2.014153511159493E-2</c:v>
                </c:pt>
                <c:pt idx="73">
                  <c:v>2.2222222222222539E-3</c:v>
                </c:pt>
                <c:pt idx="74">
                  <c:v>1.5521064301552012E-2</c:v>
                </c:pt>
                <c:pt idx="75">
                  <c:v>8.1877729257641921E-3</c:v>
                </c:pt>
                <c:pt idx="76">
                  <c:v>7.5798592311857376E-3</c:v>
                </c:pt>
                <c:pt idx="77">
                  <c:v>4.2987641053197816E-3</c:v>
                </c:pt>
                <c:pt idx="78">
                  <c:v>-1.2841091492776915E-2</c:v>
                </c:pt>
                <c:pt idx="79">
                  <c:v>-6.5040650406503449E-3</c:v>
                </c:pt>
                <c:pt idx="80">
                  <c:v>1.4729950900163604E-2</c:v>
                </c:pt>
                <c:pt idx="81">
                  <c:v>-1.6129032258065128E-3</c:v>
                </c:pt>
                <c:pt idx="82">
                  <c:v>2.1540118470651591E-2</c:v>
                </c:pt>
                <c:pt idx="83">
                  <c:v>-5.2714812862414339E-3</c:v>
                </c:pt>
                <c:pt idx="84">
                  <c:v>1.5368309485956575E-2</c:v>
                </c:pt>
                <c:pt idx="85">
                  <c:v>1.7223382045929079E-2</c:v>
                </c:pt>
                <c:pt idx="86">
                  <c:v>1.3340174448435065E-2</c:v>
                </c:pt>
                <c:pt idx="87">
                  <c:v>1.1645569620253222E-2</c:v>
                </c:pt>
                <c:pt idx="88">
                  <c:v>2.002002002002002E-2</c:v>
                </c:pt>
                <c:pt idx="89">
                  <c:v>-3.3366045142296422E-2</c:v>
                </c:pt>
                <c:pt idx="90">
                  <c:v>2.1319796954314664E-2</c:v>
                </c:pt>
                <c:pt idx="91">
                  <c:v>-3.0815109343936328E-2</c:v>
                </c:pt>
                <c:pt idx="92">
                  <c:v>6.1538461538460957E-3</c:v>
                </c:pt>
                <c:pt idx="93">
                  <c:v>-3.4658511722731822E-2</c:v>
                </c:pt>
                <c:pt idx="94">
                  <c:v>4.0654699049630351E-2</c:v>
                </c:pt>
                <c:pt idx="95">
                  <c:v>-2.0294266869609334E-2</c:v>
                </c:pt>
                <c:pt idx="96">
                  <c:v>1.0875194199896398E-2</c:v>
                </c:pt>
                <c:pt idx="97">
                  <c:v>-1.5368852459015521E-3</c:v>
                </c:pt>
                <c:pt idx="98">
                  <c:v>6.1570035915853695E-3</c:v>
                </c:pt>
                <c:pt idx="99">
                  <c:v>1.1728709841917448E-2</c:v>
                </c:pt>
                <c:pt idx="100">
                  <c:v>1.8145161290322551E-2</c:v>
                </c:pt>
                <c:pt idx="101">
                  <c:v>1.3861386138613917E-2</c:v>
                </c:pt>
                <c:pt idx="102">
                  <c:v>0</c:v>
                </c:pt>
                <c:pt idx="103">
                  <c:v>3.0273437499999944E-2</c:v>
                </c:pt>
                <c:pt idx="104">
                  <c:v>3.981042654028439E-2</c:v>
                </c:pt>
                <c:pt idx="105">
                  <c:v>-1.549680948040112E-2</c:v>
                </c:pt>
                <c:pt idx="106">
                  <c:v>1.2962962962963016E-2</c:v>
                </c:pt>
                <c:pt idx="107">
                  <c:v>-1.2797074954296212E-2</c:v>
                </c:pt>
                <c:pt idx="108">
                  <c:v>9.2592592592587327E-4</c:v>
                </c:pt>
                <c:pt idx="109">
                  <c:v>-1.8501387604069254E-3</c:v>
                </c:pt>
                <c:pt idx="110">
                  <c:v>1.0194624652455924E-2</c:v>
                </c:pt>
                <c:pt idx="111">
                  <c:v>-1.1009174311926632E-2</c:v>
                </c:pt>
                <c:pt idx="112">
                  <c:v>-8.3487940630796991E-3</c:v>
                </c:pt>
                <c:pt idx="113">
                  <c:v>-1.9644527595884084E-2</c:v>
                </c:pt>
                <c:pt idx="114">
                  <c:v>2.8625954198473014E-3</c:v>
                </c:pt>
                <c:pt idx="115">
                  <c:v>6.6603235014272393E-3</c:v>
                </c:pt>
                <c:pt idx="116">
                  <c:v>-8.5066162570887668E-3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-7.6263107721640739E-3</c:v>
                </c:pt>
                <c:pt idx="121">
                  <c:v>2.8818443804035677E-3</c:v>
                </c:pt>
                <c:pt idx="122">
                  <c:v>0</c:v>
                </c:pt>
                <c:pt idx="123">
                  <c:v>0</c:v>
                </c:pt>
                <c:pt idx="124">
                  <c:v>1.628352490421445E-2</c:v>
                </c:pt>
                <c:pt idx="125">
                  <c:v>-1.9792648444863285E-2</c:v>
                </c:pt>
                <c:pt idx="126">
                  <c:v>9.6153846153846159E-3</c:v>
                </c:pt>
                <c:pt idx="127">
                  <c:v>-1.1428571428571456E-2</c:v>
                </c:pt>
                <c:pt idx="128">
                  <c:v>-3.8535645472060837E-3</c:v>
                </c:pt>
                <c:pt idx="129">
                  <c:v>1.1605415860734899E-2</c:v>
                </c:pt>
                <c:pt idx="130">
                  <c:v>0</c:v>
                </c:pt>
                <c:pt idx="131">
                  <c:v>-2.1988527724665367E-2</c:v>
                </c:pt>
                <c:pt idx="132">
                  <c:v>8.7976539589443379E-3</c:v>
                </c:pt>
                <c:pt idx="133">
                  <c:v>1.9379844961240585E-3</c:v>
                </c:pt>
                <c:pt idx="134">
                  <c:v>-1.6441005802707957E-2</c:v>
                </c:pt>
                <c:pt idx="135">
                  <c:v>-2.6548672566371709E-2</c:v>
                </c:pt>
                <c:pt idx="136">
                  <c:v>-2.0707070707070677E-2</c:v>
                </c:pt>
                <c:pt idx="137">
                  <c:v>6.2403300670448657E-2</c:v>
                </c:pt>
                <c:pt idx="138">
                  <c:v>1.4563106796116505E-2</c:v>
                </c:pt>
                <c:pt idx="139">
                  <c:v>1.2440191387559781E-2</c:v>
                </c:pt>
                <c:pt idx="140">
                  <c:v>-1.0396975425330759E-2</c:v>
                </c:pt>
                <c:pt idx="141">
                  <c:v>-1.5281757402101323E-2</c:v>
                </c:pt>
                <c:pt idx="142">
                  <c:v>-1.2609117361784649E-2</c:v>
                </c:pt>
                <c:pt idx="143">
                  <c:v>1.5717092337917571E-2</c:v>
                </c:pt>
                <c:pt idx="144">
                  <c:v>-3.8684719535783912E-3</c:v>
                </c:pt>
                <c:pt idx="145">
                  <c:v>-6.7961165048543966E-3</c:v>
                </c:pt>
                <c:pt idx="146">
                  <c:v>2.9325513196480661E-3</c:v>
                </c:pt>
                <c:pt idx="147">
                  <c:v>1.9493177387914232E-2</c:v>
                </c:pt>
                <c:pt idx="148">
                  <c:v>-2.2944550669215982E-2</c:v>
                </c:pt>
                <c:pt idx="149">
                  <c:v>-6.8493150684931781E-3</c:v>
                </c:pt>
                <c:pt idx="150">
                  <c:v>9.8522167487679127E-4</c:v>
                </c:pt>
                <c:pt idx="151">
                  <c:v>3.2480314960630037E-2</c:v>
                </c:pt>
                <c:pt idx="152">
                  <c:v>0</c:v>
                </c:pt>
                <c:pt idx="153">
                  <c:v>-2.0019065776930491E-2</c:v>
                </c:pt>
                <c:pt idx="154">
                  <c:v>7.7821011673151474E-3</c:v>
                </c:pt>
                <c:pt idx="155">
                  <c:v>-1.2548262548262521E-2</c:v>
                </c:pt>
                <c:pt idx="156">
                  <c:v>1.955034213098757E-3</c:v>
                </c:pt>
                <c:pt idx="157">
                  <c:v>1.1707317073170759E-2</c:v>
                </c:pt>
                <c:pt idx="158">
                  <c:v>-1.2536162005785893E-2</c:v>
                </c:pt>
                <c:pt idx="159">
                  <c:v>6.835937499999889E-3</c:v>
                </c:pt>
                <c:pt idx="160">
                  <c:v>-2.3278370514063933E-2</c:v>
                </c:pt>
                <c:pt idx="161">
                  <c:v>1.6881827209533296E-2</c:v>
                </c:pt>
                <c:pt idx="162">
                  <c:v>-1.7578125000000111E-2</c:v>
                </c:pt>
                <c:pt idx="163">
                  <c:v>9.9403578528835528E-4</c:v>
                </c:pt>
                <c:pt idx="164">
                  <c:v>7.9443892750744507E-3</c:v>
                </c:pt>
                <c:pt idx="165">
                  <c:v>-3.2019704433497539E-2</c:v>
                </c:pt>
                <c:pt idx="166">
                  <c:v>-2.0356234096692113E-2</c:v>
                </c:pt>
                <c:pt idx="167">
                  <c:v>1.5584415584416174E-3</c:v>
                </c:pt>
                <c:pt idx="168">
                  <c:v>-1.9190871369294694E-2</c:v>
                </c:pt>
                <c:pt idx="169">
                  <c:v>-1.6922263352723368E-2</c:v>
                </c:pt>
                <c:pt idx="170">
                  <c:v>-3.1737493275954841E-2</c:v>
                </c:pt>
                <c:pt idx="171">
                  <c:v>2.8333333333333301E-2</c:v>
                </c:pt>
                <c:pt idx="172">
                  <c:v>4.3219881145327467E-3</c:v>
                </c:pt>
                <c:pt idx="173">
                  <c:v>-5.3792361484669175E-3</c:v>
                </c:pt>
                <c:pt idx="174">
                  <c:v>-2.6500811249323988E-2</c:v>
                </c:pt>
                <c:pt idx="175">
                  <c:v>1.4999999999999937E-2</c:v>
                </c:pt>
                <c:pt idx="176">
                  <c:v>-1.9704433497536915E-2</c:v>
                </c:pt>
                <c:pt idx="177">
                  <c:v>1.5633724176437807E-2</c:v>
                </c:pt>
                <c:pt idx="178">
                  <c:v>-1.5393073117097368E-2</c:v>
                </c:pt>
                <c:pt idx="179">
                  <c:v>-2.4008933556672156E-2</c:v>
                </c:pt>
                <c:pt idx="180">
                  <c:v>1.1441647597254004E-2</c:v>
                </c:pt>
                <c:pt idx="181">
                  <c:v>2.3755656108597218E-2</c:v>
                </c:pt>
                <c:pt idx="182">
                  <c:v>-9.3922651933701033E-3</c:v>
                </c:pt>
                <c:pt idx="183">
                  <c:v>1.6731734523144613E-3</c:v>
                </c:pt>
                <c:pt idx="184">
                  <c:v>-1.4476614699331817E-2</c:v>
                </c:pt>
                <c:pt idx="185">
                  <c:v>3.9548022598869413E-3</c:v>
                </c:pt>
                <c:pt idx="186">
                  <c:v>1.1254924029262803E-2</c:v>
                </c:pt>
                <c:pt idx="187">
                  <c:v>7.7907623817473886E-3</c:v>
                </c:pt>
                <c:pt idx="188">
                  <c:v>-2.4295969077857568E-2</c:v>
                </c:pt>
                <c:pt idx="189">
                  <c:v>0</c:v>
                </c:pt>
                <c:pt idx="190">
                  <c:v>0</c:v>
                </c:pt>
                <c:pt idx="191">
                  <c:v>-6.2252405206564485E-3</c:v>
                </c:pt>
                <c:pt idx="192">
                  <c:v>6.7198177676537657E-2</c:v>
                </c:pt>
                <c:pt idx="193">
                  <c:v>-3.468516542155816E-2</c:v>
                </c:pt>
                <c:pt idx="194">
                  <c:v>1.3819789939192924E-2</c:v>
                </c:pt>
                <c:pt idx="195">
                  <c:v>-1.8538713195201777E-2</c:v>
                </c:pt>
                <c:pt idx="196">
                  <c:v>1.4999999999999937E-2</c:v>
                </c:pt>
                <c:pt idx="197">
                  <c:v>1.3683634373289547E-2</c:v>
                </c:pt>
                <c:pt idx="198">
                  <c:v>-1.0259179265658626E-2</c:v>
                </c:pt>
                <c:pt idx="199">
                  <c:v>2.5641025641025578E-2</c:v>
                </c:pt>
                <c:pt idx="200">
                  <c:v>-1.7553191489361762E-2</c:v>
                </c:pt>
                <c:pt idx="201">
                  <c:v>1.6242555495398559E-3</c:v>
                </c:pt>
                <c:pt idx="202">
                  <c:v>-5.9459459459459156E-3</c:v>
                </c:pt>
                <c:pt idx="203">
                  <c:v>-1.0875475802066339E-2</c:v>
                </c:pt>
                <c:pt idx="204">
                  <c:v>-9.8955470038483307E-3</c:v>
                </c:pt>
                <c:pt idx="205">
                  <c:v>-1.1660188784008853E-2</c:v>
                </c:pt>
                <c:pt idx="206">
                  <c:v>-2.2471910112359869E-3</c:v>
                </c:pt>
                <c:pt idx="207">
                  <c:v>6.1936936936936617E-3</c:v>
                </c:pt>
                <c:pt idx="208">
                  <c:v>-1.5109121432568488E-2</c:v>
                </c:pt>
                <c:pt idx="209">
                  <c:v>0</c:v>
                </c:pt>
                <c:pt idx="210">
                  <c:v>-1.4772727272727241E-2</c:v>
                </c:pt>
                <c:pt idx="211">
                  <c:v>1.1534025374855168E-3</c:v>
                </c:pt>
                <c:pt idx="212">
                  <c:v>3.6866359447004643E-2</c:v>
                </c:pt>
                <c:pt idx="213">
                  <c:v>-2.2222222222222539E-3</c:v>
                </c:pt>
                <c:pt idx="214">
                  <c:v>3.3407572383073181E-3</c:v>
                </c:pt>
                <c:pt idx="215">
                  <c:v>4.994450610432884E-3</c:v>
                </c:pt>
                <c:pt idx="216">
                  <c:v>-2.0982882385422324E-2</c:v>
                </c:pt>
                <c:pt idx="217">
                  <c:v>0</c:v>
                </c:pt>
                <c:pt idx="218">
                  <c:v>2.0868584320360904E-2</c:v>
                </c:pt>
                <c:pt idx="219">
                  <c:v>5.5248618784530384E-3</c:v>
                </c:pt>
                <c:pt idx="220">
                  <c:v>-9.8901098901099521E-3</c:v>
                </c:pt>
                <c:pt idx="221">
                  <c:v>-3.3296337402885369E-3</c:v>
                </c:pt>
                <c:pt idx="222">
                  <c:v>-8.351893095768375E-3</c:v>
                </c:pt>
                <c:pt idx="223">
                  <c:v>2.6389668725435245E-2</c:v>
                </c:pt>
                <c:pt idx="224">
                  <c:v>3.2822757111597061E-3</c:v>
                </c:pt>
                <c:pt idx="225">
                  <c:v>1.3086150490730674E-2</c:v>
                </c:pt>
                <c:pt idx="226">
                  <c:v>8.0731969860064583E-3</c:v>
                </c:pt>
                <c:pt idx="227">
                  <c:v>1.4949279231179833E-2</c:v>
                </c:pt>
                <c:pt idx="228">
                  <c:v>-8.9426617569699565E-3</c:v>
                </c:pt>
                <c:pt idx="229">
                  <c:v>3.7154989384288145E-3</c:v>
                </c:pt>
                <c:pt idx="230">
                  <c:v>-1.6393442622950789E-2</c:v>
                </c:pt>
                <c:pt idx="231">
                  <c:v>-5.3763440860215058E-3</c:v>
                </c:pt>
                <c:pt idx="232">
                  <c:v>-2.216216216216213E-2</c:v>
                </c:pt>
                <c:pt idx="233">
                  <c:v>6.0807075732448547E-3</c:v>
                </c:pt>
                <c:pt idx="234">
                  <c:v>-1.7032967032967E-2</c:v>
                </c:pt>
                <c:pt idx="235">
                  <c:v>1.1179429849077062E-3</c:v>
                </c:pt>
                <c:pt idx="236">
                  <c:v>-5.5834729201560197E-4</c:v>
                </c:pt>
                <c:pt idx="237">
                  <c:v>-2.4581005586592212E-2</c:v>
                </c:pt>
                <c:pt idx="238">
                  <c:v>-1.145475372279431E-3</c:v>
                </c:pt>
                <c:pt idx="239">
                  <c:v>2.6949541284403605E-2</c:v>
                </c:pt>
                <c:pt idx="240">
                  <c:v>2.0658849804578543E-2</c:v>
                </c:pt>
                <c:pt idx="241">
                  <c:v>-2.2975929978118252E-2</c:v>
                </c:pt>
                <c:pt idx="242">
                  <c:v>-1.9036954087346056E-2</c:v>
                </c:pt>
                <c:pt idx="243">
                  <c:v>-9.1324200913241692E-3</c:v>
                </c:pt>
                <c:pt idx="244">
                  <c:v>-5.4147465437788055E-2</c:v>
                </c:pt>
                <c:pt idx="245">
                  <c:v>8.5261875761267099E-3</c:v>
                </c:pt>
                <c:pt idx="246">
                  <c:v>-3.2004830917874295E-2</c:v>
                </c:pt>
                <c:pt idx="247">
                  <c:v>-2.0586400499064322E-2</c:v>
                </c:pt>
                <c:pt idx="248">
                  <c:v>4.4585987261145776E-3</c:v>
                </c:pt>
                <c:pt idx="249">
                  <c:v>-3.5510462904248537E-2</c:v>
                </c:pt>
                <c:pt idx="250">
                  <c:v>-4.3392504930966434E-2</c:v>
                </c:pt>
                <c:pt idx="251">
                  <c:v>-7.5601374570446345E-3</c:v>
                </c:pt>
                <c:pt idx="252">
                  <c:v>1.8005540166204946E-2</c:v>
                </c:pt>
                <c:pt idx="253">
                  <c:v>1.3605442176870748E-2</c:v>
                </c:pt>
                <c:pt idx="254">
                  <c:v>3.4899328859060323E-2</c:v>
                </c:pt>
                <c:pt idx="255">
                  <c:v>5.1880674448768578E-3</c:v>
                </c:pt>
                <c:pt idx="256">
                  <c:v>1.1612903225806525E-2</c:v>
                </c:pt>
                <c:pt idx="257">
                  <c:v>-4.4005102040816362E-2</c:v>
                </c:pt>
                <c:pt idx="258">
                  <c:v>-2.0680453635757132E-2</c:v>
                </c:pt>
                <c:pt idx="259">
                  <c:v>-1.0217983651226158E-2</c:v>
                </c:pt>
                <c:pt idx="260">
                  <c:v>4.8176187198898041E-3</c:v>
                </c:pt>
                <c:pt idx="261">
                  <c:v>-5.4794520547945987E-3</c:v>
                </c:pt>
                <c:pt idx="262">
                  <c:v>4.4765840220385676E-2</c:v>
                </c:pt>
                <c:pt idx="263">
                  <c:v>-5.273566249175893E-3</c:v>
                </c:pt>
                <c:pt idx="264">
                  <c:v>-1.4579191517561412E-2</c:v>
                </c:pt>
                <c:pt idx="265">
                  <c:v>1.9502353732347048E-2</c:v>
                </c:pt>
                <c:pt idx="266">
                  <c:v>-1.0554089709762496E-2</c:v>
                </c:pt>
                <c:pt idx="267">
                  <c:v>-5.3333333333334095E-3</c:v>
                </c:pt>
                <c:pt idx="268">
                  <c:v>-6.7024128686327079E-3</c:v>
                </c:pt>
                <c:pt idx="269">
                  <c:v>-2.0242914979757085E-2</c:v>
                </c:pt>
                <c:pt idx="270">
                  <c:v>6.1983471074380557E-3</c:v>
                </c:pt>
                <c:pt idx="271">
                  <c:v>1.2320328542094534E-2</c:v>
                </c:pt>
                <c:pt idx="272">
                  <c:v>3.4482758620689613E-2</c:v>
                </c:pt>
                <c:pt idx="273">
                  <c:v>5.8823529411765078E-3</c:v>
                </c:pt>
                <c:pt idx="274">
                  <c:v>-5.1981806367772014E-3</c:v>
                </c:pt>
                <c:pt idx="275">
                  <c:v>5.2253429131287488E-3</c:v>
                </c:pt>
                <c:pt idx="276">
                  <c:v>-2.5990903183886007E-3</c:v>
                </c:pt>
                <c:pt idx="277">
                  <c:v>-1.3029315960911311E-3</c:v>
                </c:pt>
                <c:pt idx="278">
                  <c:v>0</c:v>
                </c:pt>
                <c:pt idx="279">
                  <c:v>-8.4801043705154035E-3</c:v>
                </c:pt>
                <c:pt idx="280">
                  <c:v>1.0526315789473648E-2</c:v>
                </c:pt>
                <c:pt idx="281">
                  <c:v>-1.3671874999999964E-2</c:v>
                </c:pt>
                <c:pt idx="282">
                  <c:v>6.6006600660062256E-4</c:v>
                </c:pt>
                <c:pt idx="283">
                  <c:v>-1.715039577836408E-2</c:v>
                </c:pt>
                <c:pt idx="284">
                  <c:v>-1.1409395973154286E-2</c:v>
                </c:pt>
                <c:pt idx="285">
                  <c:v>1.8329938900203586E-2</c:v>
                </c:pt>
                <c:pt idx="286">
                  <c:v>0</c:v>
                </c:pt>
                <c:pt idx="287">
                  <c:v>-1.3333333333333334E-2</c:v>
                </c:pt>
                <c:pt idx="288">
                  <c:v>3.1081081081081041E-2</c:v>
                </c:pt>
                <c:pt idx="289">
                  <c:v>5.8977719528178615E-3</c:v>
                </c:pt>
                <c:pt idx="290">
                  <c:v>-2.9315960912052116E-2</c:v>
                </c:pt>
                <c:pt idx="291">
                  <c:v>3.3557046979865771E-3</c:v>
                </c:pt>
                <c:pt idx="292">
                  <c:v>-1.6722408026755852E-2</c:v>
                </c:pt>
                <c:pt idx="293">
                  <c:v>2.9251700680272188E-2</c:v>
                </c:pt>
                <c:pt idx="294">
                  <c:v>3.7012557832121575E-2</c:v>
                </c:pt>
                <c:pt idx="295">
                  <c:v>1.9120458891012297E-3</c:v>
                </c:pt>
                <c:pt idx="296">
                  <c:v>-1.4631043256997349E-2</c:v>
                </c:pt>
                <c:pt idx="297">
                  <c:v>-3.5506778566817297E-2</c:v>
                </c:pt>
                <c:pt idx="298">
                  <c:v>3.7483266398929009E-2</c:v>
                </c:pt>
                <c:pt idx="299">
                  <c:v>6.0645161290322616E-2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04-4E7B-AAEA-3A735607D346}"/>
            </c:ext>
          </c:extLst>
        </c:ser>
        <c:ser>
          <c:idx val="2"/>
          <c:order val="2"/>
          <c:tx>
            <c:strRef>
              <c:f>'var-cov 3 titoli'!$D$1</c:f>
              <c:strCache>
                <c:ptCount val="1"/>
                <c:pt idx="0">
                  <c:v>NOKIA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'var-cov 3 titoli'!$A$2:$A$301</c:f>
              <c:numCache>
                <c:formatCode>m/d/yyyy</c:formatCode>
                <c:ptCount val="300"/>
                <c:pt idx="0">
                  <c:v>45852</c:v>
                </c:pt>
                <c:pt idx="1">
                  <c:v>45853</c:v>
                </c:pt>
                <c:pt idx="2">
                  <c:v>45854</c:v>
                </c:pt>
                <c:pt idx="3">
                  <c:v>45855</c:v>
                </c:pt>
                <c:pt idx="4">
                  <c:v>45856</c:v>
                </c:pt>
                <c:pt idx="5">
                  <c:v>45859</c:v>
                </c:pt>
                <c:pt idx="6">
                  <c:v>45860</c:v>
                </c:pt>
                <c:pt idx="7">
                  <c:v>45861</c:v>
                </c:pt>
                <c:pt idx="8">
                  <c:v>45862</c:v>
                </c:pt>
                <c:pt idx="9">
                  <c:v>45863</c:v>
                </c:pt>
                <c:pt idx="10">
                  <c:v>45866</c:v>
                </c:pt>
                <c:pt idx="11">
                  <c:v>45867</c:v>
                </c:pt>
                <c:pt idx="12">
                  <c:v>45868</c:v>
                </c:pt>
                <c:pt idx="13">
                  <c:v>45869</c:v>
                </c:pt>
                <c:pt idx="14">
                  <c:v>45870</c:v>
                </c:pt>
                <c:pt idx="15">
                  <c:v>45873</c:v>
                </c:pt>
                <c:pt idx="16">
                  <c:v>45874</c:v>
                </c:pt>
                <c:pt idx="17">
                  <c:v>45875</c:v>
                </c:pt>
                <c:pt idx="18">
                  <c:v>45876</c:v>
                </c:pt>
                <c:pt idx="19">
                  <c:v>45877</c:v>
                </c:pt>
                <c:pt idx="20">
                  <c:v>45880</c:v>
                </c:pt>
                <c:pt idx="21">
                  <c:v>45881</c:v>
                </c:pt>
                <c:pt idx="22">
                  <c:v>45882</c:v>
                </c:pt>
                <c:pt idx="23">
                  <c:v>45883</c:v>
                </c:pt>
                <c:pt idx="24">
                  <c:v>45884</c:v>
                </c:pt>
                <c:pt idx="25">
                  <c:v>45887</c:v>
                </c:pt>
                <c:pt idx="26">
                  <c:v>45888</c:v>
                </c:pt>
                <c:pt idx="27">
                  <c:v>45889</c:v>
                </c:pt>
                <c:pt idx="28">
                  <c:v>45890</c:v>
                </c:pt>
                <c:pt idx="29">
                  <c:v>45891</c:v>
                </c:pt>
                <c:pt idx="30">
                  <c:v>45894</c:v>
                </c:pt>
                <c:pt idx="31">
                  <c:v>45895</c:v>
                </c:pt>
                <c:pt idx="32">
                  <c:v>45896</c:v>
                </c:pt>
                <c:pt idx="33">
                  <c:v>45897</c:v>
                </c:pt>
                <c:pt idx="34">
                  <c:v>45898</c:v>
                </c:pt>
                <c:pt idx="35">
                  <c:v>45901</c:v>
                </c:pt>
                <c:pt idx="36">
                  <c:v>45902</c:v>
                </c:pt>
                <c:pt idx="37">
                  <c:v>45903</c:v>
                </c:pt>
                <c:pt idx="38">
                  <c:v>45904</c:v>
                </c:pt>
                <c:pt idx="39">
                  <c:v>45905</c:v>
                </c:pt>
                <c:pt idx="40">
                  <c:v>45908</c:v>
                </c:pt>
                <c:pt idx="41">
                  <c:v>45909</c:v>
                </c:pt>
                <c:pt idx="42">
                  <c:v>45910</c:v>
                </c:pt>
                <c:pt idx="43">
                  <c:v>45911</c:v>
                </c:pt>
                <c:pt idx="44">
                  <c:v>45912</c:v>
                </c:pt>
                <c:pt idx="45">
                  <c:v>45915</c:v>
                </c:pt>
                <c:pt idx="46">
                  <c:v>45916</c:v>
                </c:pt>
                <c:pt idx="47">
                  <c:v>45917</c:v>
                </c:pt>
                <c:pt idx="48">
                  <c:v>45918</c:v>
                </c:pt>
                <c:pt idx="49">
                  <c:v>45919</c:v>
                </c:pt>
                <c:pt idx="50">
                  <c:v>45922</c:v>
                </c:pt>
                <c:pt idx="51">
                  <c:v>45923</c:v>
                </c:pt>
                <c:pt idx="52">
                  <c:v>45924</c:v>
                </c:pt>
                <c:pt idx="53">
                  <c:v>45925</c:v>
                </c:pt>
                <c:pt idx="54">
                  <c:v>45926</c:v>
                </c:pt>
                <c:pt idx="55">
                  <c:v>45929</c:v>
                </c:pt>
                <c:pt idx="56">
                  <c:v>45930</c:v>
                </c:pt>
                <c:pt idx="57">
                  <c:v>45931</c:v>
                </c:pt>
                <c:pt idx="58">
                  <c:v>45932</c:v>
                </c:pt>
                <c:pt idx="59">
                  <c:v>45933</c:v>
                </c:pt>
                <c:pt idx="60">
                  <c:v>45936</c:v>
                </c:pt>
                <c:pt idx="61">
                  <c:v>45937</c:v>
                </c:pt>
                <c:pt idx="62">
                  <c:v>45938</c:v>
                </c:pt>
                <c:pt idx="63">
                  <c:v>45939</c:v>
                </c:pt>
                <c:pt idx="64">
                  <c:v>45940</c:v>
                </c:pt>
                <c:pt idx="65">
                  <c:v>45943</c:v>
                </c:pt>
                <c:pt idx="66">
                  <c:v>45944</c:v>
                </c:pt>
                <c:pt idx="67">
                  <c:v>45945</c:v>
                </c:pt>
                <c:pt idx="68">
                  <c:v>45946</c:v>
                </c:pt>
                <c:pt idx="69">
                  <c:v>45947</c:v>
                </c:pt>
                <c:pt idx="70">
                  <c:v>45950</c:v>
                </c:pt>
                <c:pt idx="71">
                  <c:v>45951</c:v>
                </c:pt>
                <c:pt idx="72">
                  <c:v>45952</c:v>
                </c:pt>
                <c:pt idx="73">
                  <c:v>45953</c:v>
                </c:pt>
                <c:pt idx="74">
                  <c:v>45954</c:v>
                </c:pt>
                <c:pt idx="75">
                  <c:v>45957</c:v>
                </c:pt>
                <c:pt idx="76">
                  <c:v>45958</c:v>
                </c:pt>
                <c:pt idx="77">
                  <c:v>45959</c:v>
                </c:pt>
                <c:pt idx="78">
                  <c:v>45960</c:v>
                </c:pt>
                <c:pt idx="79">
                  <c:v>45961</c:v>
                </c:pt>
                <c:pt idx="80">
                  <c:v>45964</c:v>
                </c:pt>
                <c:pt idx="81">
                  <c:v>45965</c:v>
                </c:pt>
                <c:pt idx="82">
                  <c:v>45966</c:v>
                </c:pt>
                <c:pt idx="83">
                  <c:v>45967</c:v>
                </c:pt>
                <c:pt idx="84">
                  <c:v>45968</c:v>
                </c:pt>
                <c:pt idx="85">
                  <c:v>45971</c:v>
                </c:pt>
                <c:pt idx="86">
                  <c:v>45972</c:v>
                </c:pt>
                <c:pt idx="87">
                  <c:v>45973</c:v>
                </c:pt>
                <c:pt idx="88">
                  <c:v>45974</c:v>
                </c:pt>
                <c:pt idx="89">
                  <c:v>45975</c:v>
                </c:pt>
                <c:pt idx="90">
                  <c:v>45978</c:v>
                </c:pt>
                <c:pt idx="91">
                  <c:v>45979</c:v>
                </c:pt>
                <c:pt idx="92">
                  <c:v>45980</c:v>
                </c:pt>
                <c:pt idx="93">
                  <c:v>45981</c:v>
                </c:pt>
                <c:pt idx="94">
                  <c:v>45982</c:v>
                </c:pt>
                <c:pt idx="95">
                  <c:v>45985</c:v>
                </c:pt>
                <c:pt idx="96">
                  <c:v>45986</c:v>
                </c:pt>
                <c:pt idx="97">
                  <c:v>45987</c:v>
                </c:pt>
                <c:pt idx="98">
                  <c:v>45988</c:v>
                </c:pt>
                <c:pt idx="99">
                  <c:v>45989</c:v>
                </c:pt>
                <c:pt idx="100">
                  <c:v>45992</c:v>
                </c:pt>
                <c:pt idx="101">
                  <c:v>45993</c:v>
                </c:pt>
                <c:pt idx="102">
                  <c:v>45994</c:v>
                </c:pt>
                <c:pt idx="103">
                  <c:v>45995</c:v>
                </c:pt>
                <c:pt idx="104">
                  <c:v>45996</c:v>
                </c:pt>
                <c:pt idx="105">
                  <c:v>45999</c:v>
                </c:pt>
                <c:pt idx="106">
                  <c:v>46000</c:v>
                </c:pt>
                <c:pt idx="107">
                  <c:v>46001</c:v>
                </c:pt>
                <c:pt idx="108">
                  <c:v>46002</c:v>
                </c:pt>
                <c:pt idx="109">
                  <c:v>46003</c:v>
                </c:pt>
                <c:pt idx="110">
                  <c:v>46006</c:v>
                </c:pt>
                <c:pt idx="111">
                  <c:v>46007</c:v>
                </c:pt>
                <c:pt idx="112">
                  <c:v>46008</c:v>
                </c:pt>
                <c:pt idx="113">
                  <c:v>46009</c:v>
                </c:pt>
                <c:pt idx="114">
                  <c:v>46010</c:v>
                </c:pt>
                <c:pt idx="115">
                  <c:v>46013</c:v>
                </c:pt>
                <c:pt idx="116">
                  <c:v>46014</c:v>
                </c:pt>
                <c:pt idx="117">
                  <c:v>46015</c:v>
                </c:pt>
                <c:pt idx="118">
                  <c:v>46016</c:v>
                </c:pt>
                <c:pt idx="119">
                  <c:v>46017</c:v>
                </c:pt>
                <c:pt idx="120">
                  <c:v>46020</c:v>
                </c:pt>
                <c:pt idx="121">
                  <c:v>46021</c:v>
                </c:pt>
                <c:pt idx="122">
                  <c:v>46022</c:v>
                </c:pt>
                <c:pt idx="123">
                  <c:v>46023</c:v>
                </c:pt>
                <c:pt idx="124">
                  <c:v>46024</c:v>
                </c:pt>
                <c:pt idx="125">
                  <c:v>46027</c:v>
                </c:pt>
                <c:pt idx="126">
                  <c:v>46028</c:v>
                </c:pt>
                <c:pt idx="127">
                  <c:v>46029</c:v>
                </c:pt>
                <c:pt idx="128">
                  <c:v>46030</c:v>
                </c:pt>
                <c:pt idx="129">
                  <c:v>46031</c:v>
                </c:pt>
                <c:pt idx="130">
                  <c:v>46034</c:v>
                </c:pt>
                <c:pt idx="131">
                  <c:v>46035</c:v>
                </c:pt>
                <c:pt idx="132">
                  <c:v>46036</c:v>
                </c:pt>
                <c:pt idx="133">
                  <c:v>46037</c:v>
                </c:pt>
                <c:pt idx="134">
                  <c:v>46038</c:v>
                </c:pt>
                <c:pt idx="135">
                  <c:v>46041</c:v>
                </c:pt>
                <c:pt idx="136">
                  <c:v>46042</c:v>
                </c:pt>
                <c:pt idx="137">
                  <c:v>46043</c:v>
                </c:pt>
                <c:pt idx="138">
                  <c:v>46044</c:v>
                </c:pt>
                <c:pt idx="139">
                  <c:v>46045</c:v>
                </c:pt>
                <c:pt idx="140">
                  <c:v>46048</c:v>
                </c:pt>
                <c:pt idx="141">
                  <c:v>46049</c:v>
                </c:pt>
                <c:pt idx="142">
                  <c:v>46050</c:v>
                </c:pt>
                <c:pt idx="143">
                  <c:v>46051</c:v>
                </c:pt>
                <c:pt idx="144">
                  <c:v>46052</c:v>
                </c:pt>
                <c:pt idx="145">
                  <c:v>46055</c:v>
                </c:pt>
                <c:pt idx="146">
                  <c:v>46056</c:v>
                </c:pt>
                <c:pt idx="147">
                  <c:v>46057</c:v>
                </c:pt>
                <c:pt idx="148">
                  <c:v>46058</c:v>
                </c:pt>
                <c:pt idx="149">
                  <c:v>46059</c:v>
                </c:pt>
                <c:pt idx="150">
                  <c:v>46062</c:v>
                </c:pt>
                <c:pt idx="151">
                  <c:v>46063</c:v>
                </c:pt>
                <c:pt idx="152">
                  <c:v>46064</c:v>
                </c:pt>
                <c:pt idx="153">
                  <c:v>46065</c:v>
                </c:pt>
                <c:pt idx="154">
                  <c:v>46066</c:v>
                </c:pt>
                <c:pt idx="155">
                  <c:v>46069</c:v>
                </c:pt>
                <c:pt idx="156">
                  <c:v>46070</c:v>
                </c:pt>
                <c:pt idx="157">
                  <c:v>46071</c:v>
                </c:pt>
                <c:pt idx="158">
                  <c:v>46072</c:v>
                </c:pt>
                <c:pt idx="159">
                  <c:v>46073</c:v>
                </c:pt>
                <c:pt idx="160">
                  <c:v>46076</c:v>
                </c:pt>
                <c:pt idx="161">
                  <c:v>46077</c:v>
                </c:pt>
                <c:pt idx="162">
                  <c:v>46078</c:v>
                </c:pt>
                <c:pt idx="163">
                  <c:v>46079</c:v>
                </c:pt>
                <c:pt idx="164">
                  <c:v>46080</c:v>
                </c:pt>
                <c:pt idx="165">
                  <c:v>46083</c:v>
                </c:pt>
                <c:pt idx="166">
                  <c:v>46084</c:v>
                </c:pt>
                <c:pt idx="167">
                  <c:v>46085</c:v>
                </c:pt>
                <c:pt idx="168">
                  <c:v>46086</c:v>
                </c:pt>
                <c:pt idx="169">
                  <c:v>46087</c:v>
                </c:pt>
                <c:pt idx="170">
                  <c:v>46090</c:v>
                </c:pt>
                <c:pt idx="171">
                  <c:v>46091</c:v>
                </c:pt>
                <c:pt idx="172">
                  <c:v>46092</c:v>
                </c:pt>
                <c:pt idx="173">
                  <c:v>46093</c:v>
                </c:pt>
                <c:pt idx="174">
                  <c:v>46094</c:v>
                </c:pt>
                <c:pt idx="175">
                  <c:v>46097</c:v>
                </c:pt>
                <c:pt idx="176">
                  <c:v>46098</c:v>
                </c:pt>
                <c:pt idx="177">
                  <c:v>46099</c:v>
                </c:pt>
                <c:pt idx="178">
                  <c:v>46100</c:v>
                </c:pt>
                <c:pt idx="179">
                  <c:v>46101</c:v>
                </c:pt>
                <c:pt idx="180">
                  <c:v>46104</c:v>
                </c:pt>
                <c:pt idx="181">
                  <c:v>46105</c:v>
                </c:pt>
                <c:pt idx="182">
                  <c:v>46106</c:v>
                </c:pt>
                <c:pt idx="183">
                  <c:v>46107</c:v>
                </c:pt>
                <c:pt idx="184">
                  <c:v>46108</c:v>
                </c:pt>
                <c:pt idx="185">
                  <c:v>46111</c:v>
                </c:pt>
                <c:pt idx="186">
                  <c:v>46112</c:v>
                </c:pt>
                <c:pt idx="187">
                  <c:v>46113</c:v>
                </c:pt>
                <c:pt idx="188">
                  <c:v>46114</c:v>
                </c:pt>
                <c:pt idx="189">
                  <c:v>46115</c:v>
                </c:pt>
                <c:pt idx="190">
                  <c:v>46118</c:v>
                </c:pt>
                <c:pt idx="191">
                  <c:v>46119</c:v>
                </c:pt>
                <c:pt idx="192">
                  <c:v>46120</c:v>
                </c:pt>
                <c:pt idx="193">
                  <c:v>46121</c:v>
                </c:pt>
                <c:pt idx="194">
                  <c:v>46122</c:v>
                </c:pt>
                <c:pt idx="195">
                  <c:v>46125</c:v>
                </c:pt>
                <c:pt idx="196">
                  <c:v>46126</c:v>
                </c:pt>
                <c:pt idx="197">
                  <c:v>46127</c:v>
                </c:pt>
                <c:pt idx="198">
                  <c:v>46128</c:v>
                </c:pt>
                <c:pt idx="199">
                  <c:v>46129</c:v>
                </c:pt>
                <c:pt idx="200">
                  <c:v>46132</c:v>
                </c:pt>
                <c:pt idx="201">
                  <c:v>46133</c:v>
                </c:pt>
                <c:pt idx="202">
                  <c:v>46134</c:v>
                </c:pt>
                <c:pt idx="203">
                  <c:v>46135</c:v>
                </c:pt>
                <c:pt idx="204">
                  <c:v>46136</c:v>
                </c:pt>
                <c:pt idx="205">
                  <c:v>46139</c:v>
                </c:pt>
                <c:pt idx="206">
                  <c:v>46140</c:v>
                </c:pt>
                <c:pt idx="207">
                  <c:v>46141</c:v>
                </c:pt>
                <c:pt idx="208">
                  <c:v>46142</c:v>
                </c:pt>
                <c:pt idx="209">
                  <c:v>46143</c:v>
                </c:pt>
                <c:pt idx="210">
                  <c:v>46146</c:v>
                </c:pt>
                <c:pt idx="211">
                  <c:v>46147</c:v>
                </c:pt>
                <c:pt idx="212">
                  <c:v>46148</c:v>
                </c:pt>
                <c:pt idx="213">
                  <c:v>46149</c:v>
                </c:pt>
                <c:pt idx="214">
                  <c:v>46150</c:v>
                </c:pt>
                <c:pt idx="215">
                  <c:v>46153</c:v>
                </c:pt>
                <c:pt idx="216">
                  <c:v>46154</c:v>
                </c:pt>
                <c:pt idx="217">
                  <c:v>46155</c:v>
                </c:pt>
                <c:pt idx="218">
                  <c:v>46156</c:v>
                </c:pt>
                <c:pt idx="219">
                  <c:v>46157</c:v>
                </c:pt>
                <c:pt idx="220">
                  <c:v>46160</c:v>
                </c:pt>
                <c:pt idx="221">
                  <c:v>46161</c:v>
                </c:pt>
                <c:pt idx="222">
                  <c:v>46162</c:v>
                </c:pt>
                <c:pt idx="223">
                  <c:v>46163</c:v>
                </c:pt>
                <c:pt idx="224">
                  <c:v>46164</c:v>
                </c:pt>
                <c:pt idx="225">
                  <c:v>46167</c:v>
                </c:pt>
                <c:pt idx="226">
                  <c:v>46168</c:v>
                </c:pt>
                <c:pt idx="227">
                  <c:v>46169</c:v>
                </c:pt>
                <c:pt idx="228">
                  <c:v>46170</c:v>
                </c:pt>
                <c:pt idx="229">
                  <c:v>46171</c:v>
                </c:pt>
                <c:pt idx="230">
                  <c:v>46174</c:v>
                </c:pt>
                <c:pt idx="231">
                  <c:v>46175</c:v>
                </c:pt>
                <c:pt idx="232">
                  <c:v>46176</c:v>
                </c:pt>
                <c:pt idx="233">
                  <c:v>46177</c:v>
                </c:pt>
                <c:pt idx="234">
                  <c:v>46178</c:v>
                </c:pt>
                <c:pt idx="235">
                  <c:v>46181</c:v>
                </c:pt>
                <c:pt idx="236">
                  <c:v>46182</c:v>
                </c:pt>
                <c:pt idx="237">
                  <c:v>46183</c:v>
                </c:pt>
                <c:pt idx="238">
                  <c:v>46184</c:v>
                </c:pt>
                <c:pt idx="239">
                  <c:v>46185</c:v>
                </c:pt>
                <c:pt idx="240">
                  <c:v>46188</c:v>
                </c:pt>
                <c:pt idx="241">
                  <c:v>46189</c:v>
                </c:pt>
                <c:pt idx="242">
                  <c:v>46190</c:v>
                </c:pt>
                <c:pt idx="243">
                  <c:v>46191</c:v>
                </c:pt>
                <c:pt idx="244">
                  <c:v>46192</c:v>
                </c:pt>
                <c:pt idx="245">
                  <c:v>46195</c:v>
                </c:pt>
                <c:pt idx="246">
                  <c:v>46196</c:v>
                </c:pt>
                <c:pt idx="247">
                  <c:v>46197</c:v>
                </c:pt>
                <c:pt idx="248">
                  <c:v>46198</c:v>
                </c:pt>
                <c:pt idx="249">
                  <c:v>46199</c:v>
                </c:pt>
                <c:pt idx="250">
                  <c:v>46202</c:v>
                </c:pt>
                <c:pt idx="251">
                  <c:v>46203</c:v>
                </c:pt>
                <c:pt idx="252">
                  <c:v>46204</c:v>
                </c:pt>
                <c:pt idx="253">
                  <c:v>46205</c:v>
                </c:pt>
                <c:pt idx="254">
                  <c:v>46206</c:v>
                </c:pt>
                <c:pt idx="255">
                  <c:v>46209</c:v>
                </c:pt>
                <c:pt idx="256">
                  <c:v>46210</c:v>
                </c:pt>
                <c:pt idx="257">
                  <c:v>46211</c:v>
                </c:pt>
                <c:pt idx="258">
                  <c:v>46212</c:v>
                </c:pt>
                <c:pt idx="259">
                  <c:v>46213</c:v>
                </c:pt>
                <c:pt idx="260">
                  <c:v>46216</c:v>
                </c:pt>
                <c:pt idx="261">
                  <c:v>46217</c:v>
                </c:pt>
                <c:pt idx="262">
                  <c:v>46218</c:v>
                </c:pt>
                <c:pt idx="263">
                  <c:v>46219</c:v>
                </c:pt>
                <c:pt idx="264">
                  <c:v>46220</c:v>
                </c:pt>
                <c:pt idx="265">
                  <c:v>46223</c:v>
                </c:pt>
                <c:pt idx="266">
                  <c:v>46224</c:v>
                </c:pt>
                <c:pt idx="267">
                  <c:v>46225</c:v>
                </c:pt>
                <c:pt idx="268">
                  <c:v>46226</c:v>
                </c:pt>
                <c:pt idx="269">
                  <c:v>46227</c:v>
                </c:pt>
                <c:pt idx="270">
                  <c:v>46230</c:v>
                </c:pt>
                <c:pt idx="271">
                  <c:v>46231</c:v>
                </c:pt>
                <c:pt idx="272">
                  <c:v>46232</c:v>
                </c:pt>
                <c:pt idx="273">
                  <c:v>46233</c:v>
                </c:pt>
                <c:pt idx="274">
                  <c:v>46234</c:v>
                </c:pt>
                <c:pt idx="275">
                  <c:v>46237</c:v>
                </c:pt>
                <c:pt idx="276">
                  <c:v>46238</c:v>
                </c:pt>
                <c:pt idx="277">
                  <c:v>46239</c:v>
                </c:pt>
                <c:pt idx="278">
                  <c:v>46240</c:v>
                </c:pt>
                <c:pt idx="279">
                  <c:v>46241</c:v>
                </c:pt>
                <c:pt idx="280">
                  <c:v>46244</c:v>
                </c:pt>
                <c:pt idx="281">
                  <c:v>46245</c:v>
                </c:pt>
                <c:pt idx="282">
                  <c:v>46246</c:v>
                </c:pt>
                <c:pt idx="283">
                  <c:v>46247</c:v>
                </c:pt>
                <c:pt idx="284">
                  <c:v>46248</c:v>
                </c:pt>
                <c:pt idx="285">
                  <c:v>46251</c:v>
                </c:pt>
                <c:pt idx="286">
                  <c:v>46252</c:v>
                </c:pt>
                <c:pt idx="287">
                  <c:v>46253</c:v>
                </c:pt>
                <c:pt idx="288">
                  <c:v>46254</c:v>
                </c:pt>
                <c:pt idx="289">
                  <c:v>46255</c:v>
                </c:pt>
                <c:pt idx="290">
                  <c:v>46258</c:v>
                </c:pt>
                <c:pt idx="291">
                  <c:v>46259</c:v>
                </c:pt>
                <c:pt idx="292">
                  <c:v>46260</c:v>
                </c:pt>
                <c:pt idx="293">
                  <c:v>46261</c:v>
                </c:pt>
                <c:pt idx="294">
                  <c:v>46262</c:v>
                </c:pt>
                <c:pt idx="295">
                  <c:v>46265</c:v>
                </c:pt>
                <c:pt idx="296">
                  <c:v>46266</c:v>
                </c:pt>
                <c:pt idx="297">
                  <c:v>46267</c:v>
                </c:pt>
                <c:pt idx="298">
                  <c:v>46268</c:v>
                </c:pt>
                <c:pt idx="299">
                  <c:v>46269</c:v>
                </c:pt>
              </c:numCache>
            </c:numRef>
          </c:cat>
          <c:val>
            <c:numRef>
              <c:f>'var-cov 3 titoli'!$D$2:$D$301</c:f>
              <c:numCache>
                <c:formatCode>0.00%</c:formatCode>
                <c:ptCount val="300"/>
                <c:pt idx="0">
                  <c:v>1.1709601873538132E-3</c:v>
                </c:pt>
                <c:pt idx="1">
                  <c:v>-3.6023391812865471E-2</c:v>
                </c:pt>
                <c:pt idx="2">
                  <c:v>-5.3385100703713271E-3</c:v>
                </c:pt>
                <c:pt idx="3">
                  <c:v>1.3905830690412171E-2</c:v>
                </c:pt>
                <c:pt idx="4">
                  <c:v>-5.5341674687198481E-3</c:v>
                </c:pt>
                <c:pt idx="5">
                  <c:v>-7.0166948947495561E-3</c:v>
                </c:pt>
                <c:pt idx="6">
                  <c:v>7.3099415204681134E-4</c:v>
                </c:pt>
                <c:pt idx="7">
                  <c:v>-7.5724373021670413E-2</c:v>
                </c:pt>
                <c:pt idx="8">
                  <c:v>-1.2118018967333988E-2</c:v>
                </c:pt>
                <c:pt idx="9">
                  <c:v>-1.3066666666666648E-2</c:v>
                </c:pt>
                <c:pt idx="10">
                  <c:v>-1.1888678735476908E-2</c:v>
                </c:pt>
                <c:pt idx="11">
                  <c:v>-1.7774131802023502E-2</c:v>
                </c:pt>
                <c:pt idx="12">
                  <c:v>5.5679287305116366E-4</c:v>
                </c:pt>
                <c:pt idx="13">
                  <c:v>-1.6694490818029448E-3</c:v>
                </c:pt>
                <c:pt idx="14">
                  <c:v>-3.2887402452619813E-2</c:v>
                </c:pt>
                <c:pt idx="15">
                  <c:v>1.8155619596541706E-2</c:v>
                </c:pt>
                <c:pt idx="16">
                  <c:v>-3.9626379847154799E-3</c:v>
                </c:pt>
                <c:pt idx="17">
                  <c:v>-1.4208581983519003E-3</c:v>
                </c:pt>
                <c:pt idx="18">
                  <c:v>1.7074558907228879E-3</c:v>
                </c:pt>
                <c:pt idx="19">
                  <c:v>2.8409090909090303E-3</c:v>
                </c:pt>
                <c:pt idx="20">
                  <c:v>5.6657223796040333E-4</c:v>
                </c:pt>
                <c:pt idx="21">
                  <c:v>8.7768969422423945E-3</c:v>
                </c:pt>
                <c:pt idx="22">
                  <c:v>4.7712601740106378E-3</c:v>
                </c:pt>
                <c:pt idx="23">
                  <c:v>-6.7039106145251456E-3</c:v>
                </c:pt>
                <c:pt idx="24">
                  <c:v>1.6310461192350908E-2</c:v>
                </c:pt>
                <c:pt idx="25">
                  <c:v>-6.0874377421139452E-3</c:v>
                </c:pt>
                <c:pt idx="26">
                  <c:v>1.5033407572383025E-2</c:v>
                </c:pt>
                <c:pt idx="27">
                  <c:v>-5.7597366977509348E-3</c:v>
                </c:pt>
                <c:pt idx="28">
                  <c:v>-1.3793103448275568E-3</c:v>
                </c:pt>
                <c:pt idx="29">
                  <c:v>1.7955801104972361E-2</c:v>
                </c:pt>
                <c:pt idx="30">
                  <c:v>7.3270013568521395E-3</c:v>
                </c:pt>
                <c:pt idx="31">
                  <c:v>-1.0775862068965527E-2</c:v>
                </c:pt>
                <c:pt idx="32">
                  <c:v>1.0348583877995591E-2</c:v>
                </c:pt>
                <c:pt idx="33">
                  <c:v>-1.0781671159029659E-2</c:v>
                </c:pt>
                <c:pt idx="34">
                  <c:v>2.45231607629425E-3</c:v>
                </c:pt>
                <c:pt idx="35">
                  <c:v>6.251698831204168E-3</c:v>
                </c:pt>
                <c:pt idx="36">
                  <c:v>-1.512695840086441E-2</c:v>
                </c:pt>
                <c:pt idx="37">
                  <c:v>2.9072956664838143E-2</c:v>
                </c:pt>
                <c:pt idx="38">
                  <c:v>4.1311300639658918E-2</c:v>
                </c:pt>
                <c:pt idx="39">
                  <c:v>-6.3987714358842871E-3</c:v>
                </c:pt>
                <c:pt idx="40">
                  <c:v>7.7279752704782832E-4</c:v>
                </c:pt>
                <c:pt idx="41">
                  <c:v>3.3462033462034351E-3</c:v>
                </c:pt>
                <c:pt idx="42">
                  <c:v>1.0261672652642389E-3</c:v>
                </c:pt>
                <c:pt idx="43">
                  <c:v>2.0502306509482334E-3</c:v>
                </c:pt>
                <c:pt idx="44">
                  <c:v>-2.07161125319693E-2</c:v>
                </c:pt>
                <c:pt idx="45">
                  <c:v>4.4398015147557859E-3</c:v>
                </c:pt>
                <c:pt idx="46">
                  <c:v>-2.8601144045762145E-3</c:v>
                </c:pt>
                <c:pt idx="47">
                  <c:v>3.0508474576271184E-2</c:v>
                </c:pt>
                <c:pt idx="48">
                  <c:v>1.9989878542510057E-2</c:v>
                </c:pt>
                <c:pt idx="49">
                  <c:v>-5.7057802034233907E-3</c:v>
                </c:pt>
                <c:pt idx="50">
                  <c:v>4.9900199600792902E-4</c:v>
                </c:pt>
                <c:pt idx="51">
                  <c:v>1.4463840399002451E-2</c:v>
                </c:pt>
                <c:pt idx="52">
                  <c:v>-1.2536873156342004E-2</c:v>
                </c:pt>
                <c:pt idx="53">
                  <c:v>-4.2320139407518911E-3</c:v>
                </c:pt>
                <c:pt idx="54">
                  <c:v>-9.2499999999999805E-3</c:v>
                </c:pt>
                <c:pt idx="55">
                  <c:v>3.2803431743628313E-3</c:v>
                </c:pt>
                <c:pt idx="56">
                  <c:v>2.5905432595573381E-2</c:v>
                </c:pt>
                <c:pt idx="57">
                  <c:v>4.6580044128463173E-3</c:v>
                </c:pt>
                <c:pt idx="58">
                  <c:v>7.8086871644704806E-3</c:v>
                </c:pt>
                <c:pt idx="59">
                  <c:v>4.1162227602906413E-3</c:v>
                </c:pt>
                <c:pt idx="60">
                  <c:v>1.7120810224258435E-2</c:v>
                </c:pt>
                <c:pt idx="61">
                  <c:v>8.2977714556662259E-3</c:v>
                </c:pt>
                <c:pt idx="62">
                  <c:v>3.1272043263578651E-2</c:v>
                </c:pt>
                <c:pt idx="63">
                  <c:v>1.3451892384860957E-2</c:v>
                </c:pt>
                <c:pt idx="64">
                  <c:v>2.1372328458942574E-2</c:v>
                </c:pt>
                <c:pt idx="65">
                  <c:v>-1.2114537444933859E-2</c:v>
                </c:pt>
                <c:pt idx="66">
                  <c:v>4.0133779264213978E-2</c:v>
                </c:pt>
                <c:pt idx="67">
                  <c:v>2.2079314040728781E-2</c:v>
                </c:pt>
                <c:pt idx="68">
                  <c:v>2.5377516778523585E-2</c:v>
                </c:pt>
                <c:pt idx="69">
                  <c:v>-2.6590304765800573E-3</c:v>
                </c:pt>
                <c:pt idx="70">
                  <c:v>-1.0254306808859502E-3</c:v>
                </c:pt>
                <c:pt idx="71">
                  <c:v>-6.1588996099364085E-3</c:v>
                </c:pt>
                <c:pt idx="72">
                  <c:v>-2.2309440198306246E-2</c:v>
                </c:pt>
                <c:pt idx="73">
                  <c:v>0.10838791464187636</c:v>
                </c:pt>
                <c:pt idx="74">
                  <c:v>1.6774685474647194E-2</c:v>
                </c:pt>
                <c:pt idx="75">
                  <c:v>2.2872140982377349E-2</c:v>
                </c:pt>
                <c:pt idx="76">
                  <c:v>0.20857771260997063</c:v>
                </c:pt>
                <c:pt idx="77">
                  <c:v>-4.3372763117986116E-2</c:v>
                </c:pt>
                <c:pt idx="78">
                  <c:v>-2.0925808497146429E-2</c:v>
                </c:pt>
                <c:pt idx="79">
                  <c:v>-5.0518134715025947E-2</c:v>
                </c:pt>
                <c:pt idx="80">
                  <c:v>4.911323328785816E-2</c:v>
                </c:pt>
                <c:pt idx="81">
                  <c:v>-3.2509752925877794E-2</c:v>
                </c:pt>
                <c:pt idx="82">
                  <c:v>-3.3602150537633694E-3</c:v>
                </c:pt>
                <c:pt idx="83">
                  <c:v>2.3600809170599029E-3</c:v>
                </c:pt>
                <c:pt idx="84">
                  <c:v>-1.5808947191389072E-2</c:v>
                </c:pt>
                <c:pt idx="85">
                  <c:v>6.835269993163977E-4</c:v>
                </c:pt>
                <c:pt idx="86">
                  <c:v>9.5628415300546537E-3</c:v>
                </c:pt>
                <c:pt idx="87">
                  <c:v>1.3531799729364018E-2</c:v>
                </c:pt>
                <c:pt idx="88">
                  <c:v>-2.3364485981308804E-3</c:v>
                </c:pt>
                <c:pt idx="89">
                  <c:v>-2.4757443961190981E-2</c:v>
                </c:pt>
                <c:pt idx="90">
                  <c:v>-8.9193825042882483E-3</c:v>
                </c:pt>
                <c:pt idx="91">
                  <c:v>-2.3191415714780107E-2</c:v>
                </c:pt>
                <c:pt idx="92">
                  <c:v>-6.9808646350106335E-2</c:v>
                </c:pt>
                <c:pt idx="93">
                  <c:v>-9.52380952380949E-3</c:v>
                </c:pt>
                <c:pt idx="94">
                  <c:v>-1.3461538461538516E-2</c:v>
                </c:pt>
                <c:pt idx="95">
                  <c:v>1.286549707602336E-2</c:v>
                </c:pt>
                <c:pt idx="96">
                  <c:v>6.1585835257890742E-3</c:v>
                </c:pt>
                <c:pt idx="97">
                  <c:v>-7.6511094108637327E-4</c:v>
                </c:pt>
                <c:pt idx="98">
                  <c:v>5.7427258805511795E-3</c:v>
                </c:pt>
                <c:pt idx="99">
                  <c:v>-2.2839741149599481E-3</c:v>
                </c:pt>
                <c:pt idx="100">
                  <c:v>6.8676077832887424E-3</c:v>
                </c:pt>
                <c:pt idx="101">
                  <c:v>6.4418340280410569E-3</c:v>
                </c:pt>
                <c:pt idx="102">
                  <c:v>-6.7771084337350292E-3</c:v>
                </c:pt>
                <c:pt idx="103">
                  <c:v>6.4442759666413591E-3</c:v>
                </c:pt>
                <c:pt idx="104">
                  <c:v>-1.5819209039547952E-2</c:v>
                </c:pt>
                <c:pt idx="105">
                  <c:v>9.950248756218829E-3</c:v>
                </c:pt>
                <c:pt idx="106">
                  <c:v>1.4399393709738636E-2</c:v>
                </c:pt>
                <c:pt idx="107">
                  <c:v>-8.965259618976474E-3</c:v>
                </c:pt>
                <c:pt idx="108">
                  <c:v>1.8846588767433028E-2</c:v>
                </c:pt>
                <c:pt idx="109">
                  <c:v>-2.5157232704402538E-2</c:v>
                </c:pt>
                <c:pt idx="110">
                  <c:v>1.5180265654648971E-3</c:v>
                </c:pt>
                <c:pt idx="111">
                  <c:v>0</c:v>
                </c:pt>
                <c:pt idx="112">
                  <c:v>6.820765441455187E-3</c:v>
                </c:pt>
                <c:pt idx="113">
                  <c:v>2.1829130598419205E-2</c:v>
                </c:pt>
                <c:pt idx="114">
                  <c:v>5.1565377532229225E-3</c:v>
                </c:pt>
                <c:pt idx="115">
                  <c:v>8.0615610113593979E-3</c:v>
                </c:pt>
                <c:pt idx="116">
                  <c:v>2.9080334423845903E-3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1.0873504893077292E-2</c:v>
                </c:pt>
                <c:pt idx="121">
                  <c:v>-1.0756543564001842E-3</c:v>
                </c:pt>
                <c:pt idx="122">
                  <c:v>0</c:v>
                </c:pt>
                <c:pt idx="123">
                  <c:v>0</c:v>
                </c:pt>
                <c:pt idx="124">
                  <c:v>-8.6145010768126414E-3</c:v>
                </c:pt>
                <c:pt idx="125">
                  <c:v>7.2411296162201363E-3</c:v>
                </c:pt>
                <c:pt idx="126">
                  <c:v>0</c:v>
                </c:pt>
                <c:pt idx="127">
                  <c:v>3.6664270309130075E-2</c:v>
                </c:pt>
                <c:pt idx="128">
                  <c:v>-3.3633841886269063E-2</c:v>
                </c:pt>
                <c:pt idx="129">
                  <c:v>4.664513814137029E-3</c:v>
                </c:pt>
                <c:pt idx="130">
                  <c:v>-3.2142857142856778E-3</c:v>
                </c:pt>
                <c:pt idx="131">
                  <c:v>1.7914725904693276E-3</c:v>
                </c:pt>
                <c:pt idx="132">
                  <c:v>8.2260371959943252E-3</c:v>
                </c:pt>
                <c:pt idx="133">
                  <c:v>3.3345157857396189E-2</c:v>
                </c:pt>
                <c:pt idx="134">
                  <c:v>-2.0254033642293074E-2</c:v>
                </c:pt>
                <c:pt idx="135">
                  <c:v>-1.1913104414856429E-2</c:v>
                </c:pt>
                <c:pt idx="136">
                  <c:v>-1.6666666666666566E-2</c:v>
                </c:pt>
                <c:pt idx="137">
                  <c:v>-9.7367472051929794E-3</c:v>
                </c:pt>
                <c:pt idx="138">
                  <c:v>1.2017479970866685E-2</c:v>
                </c:pt>
                <c:pt idx="139">
                  <c:v>2.5908600215905027E-2</c:v>
                </c:pt>
                <c:pt idx="140">
                  <c:v>1.4030164854437052E-2</c:v>
                </c:pt>
                <c:pt idx="141">
                  <c:v>1.7295053614666146E-2</c:v>
                </c:pt>
                <c:pt idx="142">
                  <c:v>-3.7402244134648037E-2</c:v>
                </c:pt>
                <c:pt idx="143">
                  <c:v>-9.3959731543624164E-2</c:v>
                </c:pt>
                <c:pt idx="144">
                  <c:v>5.7309941520467929E-2</c:v>
                </c:pt>
                <c:pt idx="145">
                  <c:v>2.9498525073746173E-2</c:v>
                </c:pt>
                <c:pt idx="146">
                  <c:v>5.7306590257879715E-3</c:v>
                </c:pt>
                <c:pt idx="147">
                  <c:v>2.5641025641025664E-2</c:v>
                </c:pt>
                <c:pt idx="148">
                  <c:v>6.944444444444451E-3</c:v>
                </c:pt>
                <c:pt idx="149">
                  <c:v>1.4482758620689744E-2</c:v>
                </c:pt>
                <c:pt idx="150">
                  <c:v>1.3936097892590048E-2</c:v>
                </c:pt>
                <c:pt idx="151">
                  <c:v>1.3409319477036552E-3</c:v>
                </c:pt>
                <c:pt idx="152">
                  <c:v>1.6404419149648453E-2</c:v>
                </c:pt>
                <c:pt idx="153">
                  <c:v>-3.9525691699604779E-2</c:v>
                </c:pt>
                <c:pt idx="154">
                  <c:v>6.1728395061729216E-3</c:v>
                </c:pt>
                <c:pt idx="155">
                  <c:v>1.6019086571233711E-2</c:v>
                </c:pt>
                <c:pt idx="156">
                  <c:v>9.0573633009057818E-3</c:v>
                </c:pt>
                <c:pt idx="157">
                  <c:v>4.0558510638297837E-2</c:v>
                </c:pt>
                <c:pt idx="158">
                  <c:v>1.43769968051118E-2</c:v>
                </c:pt>
                <c:pt idx="159">
                  <c:v>1.165354330708673E-2</c:v>
                </c:pt>
                <c:pt idx="160">
                  <c:v>-1.2453300124533012E-3</c:v>
                </c:pt>
                <c:pt idx="161">
                  <c:v>-1.433915211970083E-2</c:v>
                </c:pt>
                <c:pt idx="162">
                  <c:v>1.5496521189120789E-2</c:v>
                </c:pt>
                <c:pt idx="163">
                  <c:v>-2.9585798816567973E-2</c:v>
                </c:pt>
                <c:pt idx="164">
                  <c:v>4.0436456996148874E-2</c:v>
                </c:pt>
                <c:pt idx="165">
                  <c:v>4.8735348550277578E-2</c:v>
                </c:pt>
                <c:pt idx="166">
                  <c:v>-1.2352941176470534E-2</c:v>
                </c:pt>
                <c:pt idx="167">
                  <c:v>4.705181655747466E-2</c:v>
                </c:pt>
                <c:pt idx="168">
                  <c:v>-5.3185437997724641E-2</c:v>
                </c:pt>
                <c:pt idx="169">
                  <c:v>6.9089816761789382E-3</c:v>
                </c:pt>
                <c:pt idx="170">
                  <c:v>-2.3866348448687374E-3</c:v>
                </c:pt>
                <c:pt idx="171">
                  <c:v>3.8875598086125433E-3</c:v>
                </c:pt>
                <c:pt idx="172">
                  <c:v>1.7575215966636793E-2</c:v>
                </c:pt>
                <c:pt idx="173">
                  <c:v>4.4789227166276355E-2</c:v>
                </c:pt>
                <c:pt idx="174">
                  <c:v>9.2462874754833061E-3</c:v>
                </c:pt>
                <c:pt idx="175">
                  <c:v>3.9422543031649181E-2</c:v>
                </c:pt>
                <c:pt idx="176">
                  <c:v>-3.2051282051282076E-3</c:v>
                </c:pt>
                <c:pt idx="177">
                  <c:v>-1.7684887459807147E-2</c:v>
                </c:pt>
                <c:pt idx="178">
                  <c:v>-3.1642116748499753E-2</c:v>
                </c:pt>
                <c:pt idx="179">
                  <c:v>-2.5915492957746377E-2</c:v>
                </c:pt>
                <c:pt idx="180">
                  <c:v>-1.0989010989011063E-2</c:v>
                </c:pt>
                <c:pt idx="181">
                  <c:v>2.9239766081871371E-2</c:v>
                </c:pt>
                <c:pt idx="182">
                  <c:v>3.6931818181818149E-2</c:v>
                </c:pt>
                <c:pt idx="183">
                  <c:v>-9.3150684931506324E-3</c:v>
                </c:pt>
                <c:pt idx="184">
                  <c:v>-5.0608407079646089E-2</c:v>
                </c:pt>
                <c:pt idx="185">
                  <c:v>1.0777745412176047E-2</c:v>
                </c:pt>
                <c:pt idx="186">
                  <c:v>-2.0749279538904916E-2</c:v>
                </c:pt>
                <c:pt idx="187">
                  <c:v>5.1206592113007626E-2</c:v>
                </c:pt>
                <c:pt idx="188">
                  <c:v>2.8835386338185821E-2</c:v>
                </c:pt>
                <c:pt idx="189">
                  <c:v>0</c:v>
                </c:pt>
                <c:pt idx="190">
                  <c:v>0</c:v>
                </c:pt>
                <c:pt idx="191">
                  <c:v>1.7142857142857189E-2</c:v>
                </c:pt>
                <c:pt idx="192">
                  <c:v>7.2766185125735627E-2</c:v>
                </c:pt>
                <c:pt idx="193">
                  <c:v>4.488778054862792E-3</c:v>
                </c:pt>
                <c:pt idx="194">
                  <c:v>-2.730883813306662E-3</c:v>
                </c:pt>
                <c:pt idx="195">
                  <c:v>7.2691062982325069E-2</c:v>
                </c:pt>
                <c:pt idx="196">
                  <c:v>1.4156416802042224E-2</c:v>
                </c:pt>
                <c:pt idx="197">
                  <c:v>-2.3798627002288349E-2</c:v>
                </c:pt>
                <c:pt idx="198">
                  <c:v>7.0323488045007619E-3</c:v>
                </c:pt>
                <c:pt idx="199">
                  <c:v>6.2849162011173491E-3</c:v>
                </c:pt>
                <c:pt idx="200">
                  <c:v>3.377284293314825E-2</c:v>
                </c:pt>
                <c:pt idx="201">
                  <c:v>-1.1859476392929051E-2</c:v>
                </c:pt>
                <c:pt idx="202">
                  <c:v>-3.645833333333344E-2</c:v>
                </c:pt>
                <c:pt idx="203">
                  <c:v>6.3454759106933128E-2</c:v>
                </c:pt>
                <c:pt idx="204">
                  <c:v>-1.1491712707182428E-2</c:v>
                </c:pt>
                <c:pt idx="205">
                  <c:v>3.6887994634473516E-2</c:v>
                </c:pt>
                <c:pt idx="206">
                  <c:v>1.444588184562315E-2</c:v>
                </c:pt>
                <c:pt idx="207">
                  <c:v>9.5642933049946907E-2</c:v>
                </c:pt>
                <c:pt idx="208">
                  <c:v>2.8612997090203679E-2</c:v>
                </c:pt>
                <c:pt idx="209">
                  <c:v>0</c:v>
                </c:pt>
                <c:pt idx="210">
                  <c:v>7.4021687883074033E-2</c:v>
                </c:pt>
                <c:pt idx="211">
                  <c:v>3.0728709394205567E-3</c:v>
                </c:pt>
                <c:pt idx="212">
                  <c:v>-7.0021881838074453E-3</c:v>
                </c:pt>
                <c:pt idx="213">
                  <c:v>-7.0515645658880619E-2</c:v>
                </c:pt>
                <c:pt idx="214">
                  <c:v>3.7932669511616911E-2</c:v>
                </c:pt>
                <c:pt idx="215">
                  <c:v>4.0657834627683902E-2</c:v>
                </c:pt>
                <c:pt idx="216">
                  <c:v>-2.6777875329236145E-2</c:v>
                </c:pt>
                <c:pt idx="217">
                  <c:v>7.5327018493459547E-2</c:v>
                </c:pt>
                <c:pt idx="218">
                  <c:v>0</c:v>
                </c:pt>
                <c:pt idx="219">
                  <c:v>-1.2583892617450141E-3</c:v>
                </c:pt>
                <c:pt idx="220">
                  <c:v>-1.4699706005879793E-2</c:v>
                </c:pt>
                <c:pt idx="221">
                  <c:v>-1.2361466325660661E-2</c:v>
                </c:pt>
                <c:pt idx="222">
                  <c:v>1.2947777298230347E-2</c:v>
                </c:pt>
                <c:pt idx="223">
                  <c:v>3.1103536429484466E-2</c:v>
                </c:pt>
                <c:pt idx="224">
                  <c:v>9.5454545454545556E-2</c:v>
                </c:pt>
                <c:pt idx="225">
                  <c:v>-1.4334213504338082E-2</c:v>
                </c:pt>
                <c:pt idx="226">
                  <c:v>5.8936088786835164E-2</c:v>
                </c:pt>
                <c:pt idx="227">
                  <c:v>-2.6382363570654151E-2</c:v>
                </c:pt>
                <c:pt idx="228">
                  <c:v>-1.0764662212323781E-2</c:v>
                </c:pt>
                <c:pt idx="229">
                  <c:v>-6.2664165103189423E-2</c:v>
                </c:pt>
                <c:pt idx="230">
                  <c:v>8.4467574059247374E-2</c:v>
                </c:pt>
                <c:pt idx="231">
                  <c:v>6.7552602436323439E-2</c:v>
                </c:pt>
                <c:pt idx="232">
                  <c:v>2.3858921161825645E-2</c:v>
                </c:pt>
                <c:pt idx="233">
                  <c:v>-6.1465721040189138E-2</c:v>
                </c:pt>
                <c:pt idx="234">
                  <c:v>-5.8654192155451569E-2</c:v>
                </c:pt>
                <c:pt idx="235">
                  <c:v>-1.60550458715597E-2</c:v>
                </c:pt>
                <c:pt idx="236">
                  <c:v>-6.9930069930069824E-2</c:v>
                </c:pt>
                <c:pt idx="237">
                  <c:v>-1.9214703425229775E-2</c:v>
                </c:pt>
                <c:pt idx="238">
                  <c:v>3.4071550255535899E-3</c:v>
                </c:pt>
                <c:pt idx="239">
                  <c:v>0.10059422750424453</c:v>
                </c:pt>
                <c:pt idx="240">
                  <c:v>-3.3166216737369823E-2</c:v>
                </c:pt>
                <c:pt idx="241">
                  <c:v>-4.2281611487834013E-2</c:v>
                </c:pt>
                <c:pt idx="242">
                  <c:v>2.9154518950435956E-3</c:v>
                </c:pt>
                <c:pt idx="243">
                  <c:v>-2.1179401993355402E-2</c:v>
                </c:pt>
                <c:pt idx="244">
                  <c:v>0</c:v>
                </c:pt>
                <c:pt idx="245">
                  <c:v>4.2002545608824708E-2</c:v>
                </c:pt>
                <c:pt idx="246">
                  <c:v>-2.2801302931596039E-2</c:v>
                </c:pt>
                <c:pt idx="247">
                  <c:v>2.6249999999999957E-2</c:v>
                </c:pt>
                <c:pt idx="248">
                  <c:v>-1.0556232237109137E-2</c:v>
                </c:pt>
                <c:pt idx="249">
                  <c:v>-6.5244152646696751E-2</c:v>
                </c:pt>
                <c:pt idx="250">
                  <c:v>-1.5364354697102784E-2</c:v>
                </c:pt>
                <c:pt idx="251">
                  <c:v>3.0316540347748538E-2</c:v>
                </c:pt>
                <c:pt idx="252">
                  <c:v>-1.471224578104716E-2</c:v>
                </c:pt>
                <c:pt idx="253">
                  <c:v>-5.2700922266139628E-2</c:v>
                </c:pt>
                <c:pt idx="254">
                  <c:v>3.5697728326379213E-2</c:v>
                </c:pt>
                <c:pt idx="255">
                  <c:v>-1.2533572068039442E-2</c:v>
                </c:pt>
                <c:pt idx="256">
                  <c:v>-5.5303717135086083E-2</c:v>
                </c:pt>
                <c:pt idx="257">
                  <c:v>-1.967370441458734E-2</c:v>
                </c:pt>
                <c:pt idx="258">
                  <c:v>9.6426823299069944E-2</c:v>
                </c:pt>
                <c:pt idx="259">
                  <c:v>-2.7232142857142833E-2</c:v>
                </c:pt>
                <c:pt idx="260">
                  <c:v>-3.0748049564020108E-2</c:v>
                </c:pt>
                <c:pt idx="261">
                  <c:v>-2.6988636363636374E-2</c:v>
                </c:pt>
                <c:pt idx="262">
                  <c:v>-4.7980535279805385E-2</c:v>
                </c:pt>
                <c:pt idx="263">
                  <c:v>-6.4404007360458065E-2</c:v>
                </c:pt>
                <c:pt idx="264">
                  <c:v>-3.2779720279720169E-2</c:v>
                </c:pt>
                <c:pt idx="265">
                  <c:v>7.4559421599637308E-3</c:v>
                </c:pt>
                <c:pt idx="266">
                  <c:v>5.2478134110787174E-2</c:v>
                </c:pt>
                <c:pt idx="267">
                  <c:v>-2.3439164713402821E-2</c:v>
                </c:pt>
                <c:pt idx="268">
                  <c:v>-5.0840061095352503E-2</c:v>
                </c:pt>
                <c:pt idx="269">
                  <c:v>-5.4942528735632164E-2</c:v>
                </c:pt>
                <c:pt idx="270">
                  <c:v>-3.5514473364144955E-2</c:v>
                </c:pt>
                <c:pt idx="271">
                  <c:v>-1.2862547288776725E-2</c:v>
                </c:pt>
                <c:pt idx="272">
                  <c:v>-3.4747061829330635E-2</c:v>
                </c:pt>
                <c:pt idx="273">
                  <c:v>4.9761778718898933E-2</c:v>
                </c:pt>
                <c:pt idx="274">
                  <c:v>3.2778618255168684E-3</c:v>
                </c:pt>
                <c:pt idx="275">
                  <c:v>1.7843679316411089E-2</c:v>
                </c:pt>
                <c:pt idx="276">
                  <c:v>6.4938271604938244E-2</c:v>
                </c:pt>
                <c:pt idx="277">
                  <c:v>-2.0171574310224843E-2</c:v>
                </c:pt>
                <c:pt idx="278">
                  <c:v>-1.4907714150496859E-2</c:v>
                </c:pt>
                <c:pt idx="279">
                  <c:v>-2.0417967811674265E-2</c:v>
                </c:pt>
                <c:pt idx="280">
                  <c:v>-1.4222658165767708E-2</c:v>
                </c:pt>
                <c:pt idx="281">
                  <c:v>2.2636815920398061E-2</c:v>
                </c:pt>
                <c:pt idx="282">
                  <c:v>9.5840428119678953E-2</c:v>
                </c:pt>
                <c:pt idx="283">
                  <c:v>3.3074361820199787E-2</c:v>
                </c:pt>
                <c:pt idx="284">
                  <c:v>-8.3798882681563602E-3</c:v>
                </c:pt>
                <c:pt idx="285">
                  <c:v>4.0086673889490707E-2</c:v>
                </c:pt>
                <c:pt idx="286">
                  <c:v>-7.2916666666666602E-2</c:v>
                </c:pt>
                <c:pt idx="287">
                  <c:v>4.4943820224714148E-4</c:v>
                </c:pt>
                <c:pt idx="288">
                  <c:v>-1.3926325247080026E-2</c:v>
                </c:pt>
                <c:pt idx="289">
                  <c:v>-2.7334851936217691E-3</c:v>
                </c:pt>
                <c:pt idx="290">
                  <c:v>-2.0100502512562832E-2</c:v>
                </c:pt>
                <c:pt idx="291">
                  <c:v>3.8461538461538471E-2</c:v>
                </c:pt>
                <c:pt idx="292">
                  <c:v>-9.8765432098766523E-3</c:v>
                </c:pt>
                <c:pt idx="293">
                  <c:v>2.0630242575379779E-2</c:v>
                </c:pt>
                <c:pt idx="294">
                  <c:v>6.2194580186584782E-3</c:v>
                </c:pt>
                <c:pt idx="295">
                  <c:v>-3.6644591611479108E-2</c:v>
                </c:pt>
                <c:pt idx="296">
                  <c:v>-1.6956920256645244E-2</c:v>
                </c:pt>
                <c:pt idx="297">
                  <c:v>-8.3916083916085026E-3</c:v>
                </c:pt>
                <c:pt idx="298">
                  <c:v>-1.1518570756934531E-2</c:v>
                </c:pt>
                <c:pt idx="299">
                  <c:v>2.9250891795481623E-2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04-4E7B-AAEA-3A735607D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0069728"/>
        <c:axId val="1"/>
      </c:lineChart>
      <c:dateAx>
        <c:axId val="212006972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2120069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76036573174430222"/>
          <c:y val="0.31461825605132687"/>
          <c:w val="0.97435249980343031"/>
          <c:h val="0.71538291046952462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55901364615753"/>
          <c:y val="0.11216838950856645"/>
          <c:w val="0.82738807756763222"/>
          <c:h val="0.6890343926954796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'grafico lambda'!$B$2:$IU$2</c:f>
              <c:numCache>
                <c:formatCode>0.00%</c:formatCode>
                <c:ptCount val="254"/>
                <c:pt idx="0">
                  <c:v>6.0000000000000053E-2</c:v>
                </c:pt>
                <c:pt idx="1">
                  <c:v>5.6400000000000047E-2</c:v>
                </c:pt>
                <c:pt idx="2">
                  <c:v>5.3016000000000042E-2</c:v>
                </c:pt>
                <c:pt idx="3">
                  <c:v>4.9835040000000039E-2</c:v>
                </c:pt>
                <c:pt idx="4">
                  <c:v>4.6844937600000039E-2</c:v>
                </c:pt>
                <c:pt idx="5">
                  <c:v>4.4034241344000032E-2</c:v>
                </c:pt>
                <c:pt idx="6">
                  <c:v>4.1392186863360034E-2</c:v>
                </c:pt>
                <c:pt idx="7">
                  <c:v>3.8908655651558426E-2</c:v>
                </c:pt>
                <c:pt idx="8">
                  <c:v>3.6574136312464922E-2</c:v>
                </c:pt>
                <c:pt idx="9">
                  <c:v>3.4379688133717022E-2</c:v>
                </c:pt>
                <c:pt idx="10">
                  <c:v>3.2316906845694007E-2</c:v>
                </c:pt>
                <c:pt idx="11">
                  <c:v>3.0377892434952362E-2</c:v>
                </c:pt>
                <c:pt idx="12">
                  <c:v>2.8555218888855222E-2</c:v>
                </c:pt>
                <c:pt idx="13">
                  <c:v>2.6841905755523907E-2</c:v>
                </c:pt>
                <c:pt idx="14">
                  <c:v>2.5231391410192476E-2</c:v>
                </c:pt>
                <c:pt idx="15">
                  <c:v>2.3717507925580923E-2</c:v>
                </c:pt>
                <c:pt idx="16">
                  <c:v>2.229445745004607E-2</c:v>
                </c:pt>
                <c:pt idx="17">
                  <c:v>2.0956790003043305E-2</c:v>
                </c:pt>
                <c:pt idx="18">
                  <c:v>1.9699382602860707E-2</c:v>
                </c:pt>
                <c:pt idx="19">
                  <c:v>1.851741964668906E-2</c:v>
                </c:pt>
                <c:pt idx="20">
                  <c:v>1.7406374467887717E-2</c:v>
                </c:pt>
                <c:pt idx="21">
                  <c:v>1.6361991999814453E-2</c:v>
                </c:pt>
                <c:pt idx="22">
                  <c:v>1.5380272479825588E-2</c:v>
                </c:pt>
                <c:pt idx="23">
                  <c:v>1.4457456131036051E-2</c:v>
                </c:pt>
                <c:pt idx="24">
                  <c:v>1.3590008763173889E-2</c:v>
                </c:pt>
                <c:pt idx="25">
                  <c:v>1.2774608237383455E-2</c:v>
                </c:pt>
                <c:pt idx="26">
                  <c:v>1.2008131743140447E-2</c:v>
                </c:pt>
                <c:pt idx="27">
                  <c:v>1.1287643838552019E-2</c:v>
                </c:pt>
                <c:pt idx="28">
                  <c:v>1.06103852082389E-2</c:v>
                </c:pt>
                <c:pt idx="29">
                  <c:v>9.9737620957445639E-3</c:v>
                </c:pt>
                <c:pt idx="30">
                  <c:v>9.3753363699998916E-3</c:v>
                </c:pt>
                <c:pt idx="31">
                  <c:v>8.8128161877998965E-3</c:v>
                </c:pt>
                <c:pt idx="32">
                  <c:v>8.2840472165319028E-3</c:v>
                </c:pt>
                <c:pt idx="33">
                  <c:v>7.7870043835399898E-3</c:v>
                </c:pt>
                <c:pt idx="34">
                  <c:v>7.3197841205275898E-3</c:v>
                </c:pt>
                <c:pt idx="35">
                  <c:v>6.8805970732959331E-3</c:v>
                </c:pt>
                <c:pt idx="36">
                  <c:v>6.4677612488981779E-3</c:v>
                </c:pt>
                <c:pt idx="37">
                  <c:v>6.0796955739642871E-3</c:v>
                </c:pt>
                <c:pt idx="38">
                  <c:v>5.7149138395264304E-3</c:v>
                </c:pt>
                <c:pt idx="39">
                  <c:v>5.372019009154844E-3</c:v>
                </c:pt>
                <c:pt idx="40">
                  <c:v>5.0496978686055535E-3</c:v>
                </c:pt>
                <c:pt idx="41">
                  <c:v>4.7467159964892196E-3</c:v>
                </c:pt>
                <c:pt idx="42">
                  <c:v>4.4619130366998667E-3</c:v>
                </c:pt>
                <c:pt idx="43">
                  <c:v>4.1941982544978747E-3</c:v>
                </c:pt>
                <c:pt idx="44">
                  <c:v>3.9425463592280023E-3</c:v>
                </c:pt>
                <c:pt idx="45">
                  <c:v>3.7059935776743214E-3</c:v>
                </c:pt>
                <c:pt idx="46">
                  <c:v>3.4836339630138625E-3</c:v>
                </c:pt>
                <c:pt idx="47">
                  <c:v>3.2746159252330302E-3</c:v>
                </c:pt>
                <c:pt idx="48">
                  <c:v>3.0781389697190488E-3</c:v>
                </c:pt>
                <c:pt idx="49">
                  <c:v>2.8934506315359061E-3</c:v>
                </c:pt>
                <c:pt idx="50">
                  <c:v>2.7198435936437513E-3</c:v>
                </c:pt>
                <c:pt idx="51">
                  <c:v>2.5566529780251257E-3</c:v>
                </c:pt>
                <c:pt idx="52">
                  <c:v>2.4032537993436188E-3</c:v>
                </c:pt>
                <c:pt idx="53">
                  <c:v>2.2590585713830012E-3</c:v>
                </c:pt>
                <c:pt idx="54">
                  <c:v>2.1235150571000212E-3</c:v>
                </c:pt>
                <c:pt idx="55">
                  <c:v>1.99610415367402E-3</c:v>
                </c:pt>
                <c:pt idx="56">
                  <c:v>1.8763379044535789E-3</c:v>
                </c:pt>
                <c:pt idx="57">
                  <c:v>1.7637576301863642E-3</c:v>
                </c:pt>
                <c:pt idx="58">
                  <c:v>1.6579321723751823E-3</c:v>
                </c:pt>
                <c:pt idx="59">
                  <c:v>1.5584562420326712E-3</c:v>
                </c:pt>
                <c:pt idx="60">
                  <c:v>1.464948867510711E-3</c:v>
                </c:pt>
                <c:pt idx="61">
                  <c:v>1.3770519354600679E-3</c:v>
                </c:pt>
                <c:pt idx="62">
                  <c:v>1.2944288193324643E-3</c:v>
                </c:pt>
                <c:pt idx="63">
                  <c:v>1.2167630901725162E-3</c:v>
                </c:pt>
                <c:pt idx="64">
                  <c:v>1.1437573047621654E-3</c:v>
                </c:pt>
                <c:pt idx="65">
                  <c:v>1.0751318664764353E-3</c:v>
                </c:pt>
                <c:pt idx="66">
                  <c:v>1.0106239544878492E-3</c:v>
                </c:pt>
                <c:pt idx="67">
                  <c:v>9.4998651721857818E-4</c:v>
                </c:pt>
                <c:pt idx="68">
                  <c:v>8.9298732618546355E-4</c:v>
                </c:pt>
                <c:pt idx="69">
                  <c:v>8.3940808661433564E-4</c:v>
                </c:pt>
                <c:pt idx="70">
                  <c:v>7.8904360141747551E-4</c:v>
                </c:pt>
                <c:pt idx="71">
                  <c:v>7.4170098533242696E-4</c:v>
                </c:pt>
                <c:pt idx="72">
                  <c:v>6.9719892621248139E-4</c:v>
                </c:pt>
                <c:pt idx="73">
                  <c:v>6.5536699063973235E-4</c:v>
                </c:pt>
                <c:pt idx="74">
                  <c:v>6.1604497120134845E-4</c:v>
                </c:pt>
                <c:pt idx="75">
                  <c:v>5.7908227292926759E-4</c:v>
                </c:pt>
                <c:pt idx="76">
                  <c:v>5.4433733655351161E-4</c:v>
                </c:pt>
                <c:pt idx="77">
                  <c:v>5.116770963603008E-4</c:v>
                </c:pt>
                <c:pt idx="78">
                  <c:v>4.8097647057868283E-4</c:v>
                </c:pt>
                <c:pt idx="79">
                  <c:v>4.5211788234396176E-4</c:v>
                </c:pt>
                <c:pt idx="80">
                  <c:v>4.2499080940332408E-4</c:v>
                </c:pt>
                <c:pt idx="81">
                  <c:v>3.9949136083912467E-4</c:v>
                </c:pt>
                <c:pt idx="82">
                  <c:v>3.7552187918877714E-4</c:v>
                </c:pt>
                <c:pt idx="83">
                  <c:v>3.5299056643745051E-4</c:v>
                </c:pt>
                <c:pt idx="84">
                  <c:v>3.3181113245120349E-4</c:v>
                </c:pt>
                <c:pt idx="85">
                  <c:v>3.119024645041312E-4</c:v>
                </c:pt>
                <c:pt idx="86">
                  <c:v>2.9318831663388339E-4</c:v>
                </c:pt>
                <c:pt idx="87">
                  <c:v>2.7559701763585034E-4</c:v>
                </c:pt>
                <c:pt idx="88">
                  <c:v>2.5906119657769937E-4</c:v>
                </c:pt>
                <c:pt idx="89">
                  <c:v>2.4351752478303737E-4</c:v>
                </c:pt>
                <c:pt idx="90">
                  <c:v>2.2890647329605515E-4</c:v>
                </c:pt>
                <c:pt idx="91">
                  <c:v>2.1517208489829181E-4</c:v>
                </c:pt>
                <c:pt idx="92">
                  <c:v>2.0226175980439434E-4</c:v>
                </c:pt>
                <c:pt idx="93">
                  <c:v>1.9012605421613062E-4</c:v>
                </c:pt>
                <c:pt idx="94">
                  <c:v>1.7871849096316283E-4</c:v>
                </c:pt>
                <c:pt idx="95">
                  <c:v>1.6799538150537305E-4</c:v>
                </c:pt>
                <c:pt idx="96">
                  <c:v>1.5791565861505066E-4</c:v>
                </c:pt>
                <c:pt idx="97">
                  <c:v>1.4844071909814763E-4</c:v>
                </c:pt>
                <c:pt idx="98">
                  <c:v>1.3953427595225873E-4</c:v>
                </c:pt>
                <c:pt idx="99">
                  <c:v>1.3116221939512321E-4</c:v>
                </c:pt>
                <c:pt idx="100">
                  <c:v>1.2329248623141583E-4</c:v>
                </c:pt>
                <c:pt idx="101">
                  <c:v>1.1589493705753087E-4</c:v>
                </c:pt>
                <c:pt idx="102">
                  <c:v>1.0894124083407902E-4</c:v>
                </c:pt>
                <c:pt idx="103">
                  <c:v>1.0240476638403427E-4</c:v>
                </c:pt>
                <c:pt idx="104">
                  <c:v>9.6260480400992224E-5</c:v>
                </c:pt>
                <c:pt idx="105">
                  <c:v>9.0484851576932691E-5</c:v>
                </c:pt>
                <c:pt idx="106">
                  <c:v>8.5055760482316732E-5</c:v>
                </c:pt>
                <c:pt idx="107">
                  <c:v>7.9952414853377721E-5</c:v>
                </c:pt>
                <c:pt idx="108">
                  <c:v>7.5155269962175059E-5</c:v>
                </c:pt>
                <c:pt idx="109">
                  <c:v>7.0645953764444537E-5</c:v>
                </c:pt>
                <c:pt idx="110">
                  <c:v>6.6407196538577869E-5</c:v>
                </c:pt>
                <c:pt idx="111">
                  <c:v>6.2422764746263202E-5</c:v>
                </c:pt>
                <c:pt idx="112">
                  <c:v>5.8677398861487405E-5</c:v>
                </c:pt>
                <c:pt idx="113">
                  <c:v>5.5156754929798164E-5</c:v>
                </c:pt>
                <c:pt idx="114">
                  <c:v>5.1847349634010275E-5</c:v>
                </c:pt>
                <c:pt idx="115">
                  <c:v>4.8736508655969648E-5</c:v>
                </c:pt>
                <c:pt idx="116">
                  <c:v>4.5812318136611477E-5</c:v>
                </c:pt>
                <c:pt idx="117">
                  <c:v>4.3063579048414778E-5</c:v>
                </c:pt>
                <c:pt idx="118">
                  <c:v>4.0479764305509896E-5</c:v>
                </c:pt>
                <c:pt idx="119" formatCode="0.000%">
                  <c:v>3.80509784471793E-5</c:v>
                </c:pt>
                <c:pt idx="120">
                  <c:v>3.576791974034855E-5</c:v>
                </c:pt>
                <c:pt idx="121">
                  <c:v>3.3621844555927636E-5</c:v>
                </c:pt>
                <c:pt idx="122">
                  <c:v>3.1604533882571972E-5</c:v>
                </c:pt>
                <c:pt idx="123">
                  <c:v>2.9708261849617656E-5</c:v>
                </c:pt>
                <c:pt idx="124">
                  <c:v>2.7925766138640598E-5</c:v>
                </c:pt>
                <c:pt idx="125">
                  <c:v>2.6250220170322154E-5</c:v>
                </c:pt>
                <c:pt idx="126">
                  <c:v>2.467520696010283E-5</c:v>
                </c:pt>
                <c:pt idx="127">
                  <c:v>2.3194694542496658E-5</c:v>
                </c:pt>
                <c:pt idx="128">
                  <c:v>2.1803012869946859E-5</c:v>
                </c:pt>
                <c:pt idx="129">
                  <c:v>2.0494832097750048E-5</c:v>
                </c:pt>
                <c:pt idx="130">
                  <c:v>1.9265142171885043E-5</c:v>
                </c:pt>
                <c:pt idx="131">
                  <c:v>1.8109233641571939E-5</c:v>
                </c:pt>
                <c:pt idx="132">
                  <c:v>1.7022679623077624E-5</c:v>
                </c:pt>
                <c:pt idx="133">
                  <c:v>1.6001318845692966E-5</c:v>
                </c:pt>
                <c:pt idx="134">
                  <c:v>1.5041239714951389E-5</c:v>
                </c:pt>
                <c:pt idx="135">
                  <c:v>1.4138765332054303E-5</c:v>
                </c:pt>
                <c:pt idx="136">
                  <c:v>1.3290439412131047E-5</c:v>
                </c:pt>
                <c:pt idx="137">
                  <c:v>1.2493013047403182E-5</c:v>
                </c:pt>
                <c:pt idx="138">
                  <c:v>1.1743432264558992E-5</c:v>
                </c:pt>
                <c:pt idx="139">
                  <c:v>1.1038826328685451E-5</c:v>
                </c:pt>
                <c:pt idx="140">
                  <c:v>1.0376496748964325E-5</c:v>
                </c:pt>
                <c:pt idx="141">
                  <c:v>9.7539069440264644E-6</c:v>
                </c:pt>
                <c:pt idx="142">
                  <c:v>9.1686725273848773E-6</c:v>
                </c:pt>
                <c:pt idx="143">
                  <c:v>8.6185521757417821E-6</c:v>
                </c:pt>
                <c:pt idx="144">
                  <c:v>8.1014390451972783E-6</c:v>
                </c:pt>
                <c:pt idx="145">
                  <c:v>7.6153527024854411E-6</c:v>
                </c:pt>
                <c:pt idx="146">
                  <c:v>7.158431540336314E-6</c:v>
                </c:pt>
                <c:pt idx="147">
                  <c:v>6.7289256479161344E-6</c:v>
                </c:pt>
                <c:pt idx="148">
                  <c:v>6.3251901090411671E-6</c:v>
                </c:pt>
                <c:pt idx="149">
                  <c:v>5.9456787024986963E-6</c:v>
                </c:pt>
                <c:pt idx="150">
                  <c:v>5.5889379803487744E-6</c:v>
                </c:pt>
                <c:pt idx="151">
                  <c:v>5.2536017015278482E-6</c:v>
                </c:pt>
                <c:pt idx="152">
                  <c:v>4.9383855994361771E-6</c:v>
                </c:pt>
                <c:pt idx="153">
                  <c:v>4.6420824634700063E-6</c:v>
                </c:pt>
                <c:pt idx="154">
                  <c:v>4.3635575156618065E-6</c:v>
                </c:pt>
                <c:pt idx="155">
                  <c:v>4.1017440647220971E-6</c:v>
                </c:pt>
                <c:pt idx="156">
                  <c:v>3.8556394208387721E-6</c:v>
                </c:pt>
                <c:pt idx="157">
                  <c:v>3.6243010555884447E-6</c:v>
                </c:pt>
                <c:pt idx="158">
                  <c:v>3.4068429922531386E-6</c:v>
                </c:pt>
                <c:pt idx="159">
                  <c:v>3.2024324127179497E-6</c:v>
                </c:pt>
                <c:pt idx="160">
                  <c:v>3.0102864679548729E-6</c:v>
                </c:pt>
                <c:pt idx="161">
                  <c:v>2.829669279877581E-6</c:v>
                </c:pt>
                <c:pt idx="162">
                  <c:v>2.6598891230849258E-6</c:v>
                </c:pt>
                <c:pt idx="163">
                  <c:v>2.5002957756998301E-6</c:v>
                </c:pt>
                <c:pt idx="164">
                  <c:v>2.3502780291578404E-6</c:v>
                </c:pt>
                <c:pt idx="165">
                  <c:v>2.2092613474083697E-6</c:v>
                </c:pt>
                <c:pt idx="166">
                  <c:v>2.0767056665638677E-6</c:v>
                </c:pt>
                <c:pt idx="167">
                  <c:v>1.9521033265700357E-6</c:v>
                </c:pt>
                <c:pt idx="168">
                  <c:v>1.8349771269758332E-6</c:v>
                </c:pt>
                <c:pt idx="169">
                  <c:v>1.7248784993572834E-6</c:v>
                </c:pt>
                <c:pt idx="170">
                  <c:v>1.6213857893958463E-6</c:v>
                </c:pt>
                <c:pt idx="171">
                  <c:v>1.5241026420320956E-6</c:v>
                </c:pt>
                <c:pt idx="172">
                  <c:v>1.4326564835101697E-6</c:v>
                </c:pt>
                <c:pt idx="173">
                  <c:v>1.3466970944995593E-6</c:v>
                </c:pt>
                <c:pt idx="174">
                  <c:v>1.265895268829586E-6</c:v>
                </c:pt>
                <c:pt idx="175">
                  <c:v>1.1899415526998106E-6</c:v>
                </c:pt>
                <c:pt idx="176">
                  <c:v>1.1185450595378219E-6</c:v>
                </c:pt>
                <c:pt idx="177">
                  <c:v>1.0514323559655527E-6</c:v>
                </c:pt>
                <c:pt idx="178">
                  <c:v>9.8834641460761966E-7</c:v>
                </c:pt>
                <c:pt idx="179">
                  <c:v>9.2904562973116228E-7</c:v>
                </c:pt>
                <c:pt idx="180">
                  <c:v>8.7330289194729261E-7</c:v>
                </c:pt>
                <c:pt idx="181">
                  <c:v>8.2090471843045496E-7</c:v>
                </c:pt>
                <c:pt idx="182">
                  <c:v>7.7165043532462775E-7</c:v>
                </c:pt>
                <c:pt idx="183">
                  <c:v>7.2535140920515E-7</c:v>
                </c:pt>
                <c:pt idx="184">
                  <c:v>6.8183032465284108E-7</c:v>
                </c:pt>
                <c:pt idx="185">
                  <c:v>6.4092050517367048E-7</c:v>
                </c:pt>
                <c:pt idx="186">
                  <c:v>6.0246527486325032E-7</c:v>
                </c:pt>
                <c:pt idx="187">
                  <c:v>5.6631735837145524E-7</c:v>
                </c:pt>
                <c:pt idx="188">
                  <c:v>5.3233831686916798E-7</c:v>
                </c:pt>
                <c:pt idx="189">
                  <c:v>5.0039801785701779E-7</c:v>
                </c:pt>
                <c:pt idx="190">
                  <c:v>4.7037413678559682E-7</c:v>
                </c:pt>
                <c:pt idx="191">
                  <c:v>4.4215168857846099E-7</c:v>
                </c:pt>
                <c:pt idx="192">
                  <c:v>4.1562258726375333E-7</c:v>
                </c:pt>
                <c:pt idx="193">
                  <c:v>3.9068523202792808E-7</c:v>
                </c:pt>
                <c:pt idx="194">
                  <c:v>3.6724411810625235E-7</c:v>
                </c:pt>
                <c:pt idx="195">
                  <c:v>3.4520947101987721E-7</c:v>
                </c:pt>
                <c:pt idx="196">
                  <c:v>3.2449690275868467E-7</c:v>
                </c:pt>
                <c:pt idx="197">
                  <c:v>3.0502708859316351E-7</c:v>
                </c:pt>
                <c:pt idx="198">
                  <c:v>2.8672546327757374E-7</c:v>
                </c:pt>
                <c:pt idx="199" formatCode="0.00000%">
                  <c:v>2.6952193548091929E-7</c:v>
                </c:pt>
                <c:pt idx="200">
                  <c:v>2.5335061935206416E-7</c:v>
                </c:pt>
                <c:pt idx="201">
                  <c:v>2.3814958219094025E-7</c:v>
                </c:pt>
                <c:pt idx="202">
                  <c:v>2.2386060725948386E-7</c:v>
                </c:pt>
                <c:pt idx="203">
                  <c:v>2.1042897082391481E-7</c:v>
                </c:pt>
                <c:pt idx="204">
                  <c:v>1.9780323257447996E-7</c:v>
                </c:pt>
                <c:pt idx="205">
                  <c:v>1.8593503862001111E-7</c:v>
                </c:pt>
                <c:pt idx="206">
                  <c:v>1.7477893630281048E-7</c:v>
                </c:pt>
                <c:pt idx="207">
                  <c:v>1.6429220012464181E-7</c:v>
                </c:pt>
                <c:pt idx="208">
                  <c:v>1.5443466811716332E-7</c:v>
                </c:pt>
                <c:pt idx="209">
                  <c:v>1.4516858803013352E-7</c:v>
                </c:pt>
                <c:pt idx="210">
                  <c:v>1.3645847274832551E-7</c:v>
                </c:pt>
                <c:pt idx="211">
                  <c:v>1.2827096438342598E-7</c:v>
                </c:pt>
                <c:pt idx="212">
                  <c:v>1.205747065204204E-7</c:v>
                </c:pt>
                <c:pt idx="213">
                  <c:v>1.1334022412919516E-7</c:v>
                </c:pt>
                <c:pt idx="214">
                  <c:v>1.0653981068144348E-7</c:v>
                </c:pt>
                <c:pt idx="215">
                  <c:v>1.0014742204055685E-7</c:v>
                </c:pt>
                <c:pt idx="216">
                  <c:v>9.4138576718123444E-8</c:v>
                </c:pt>
                <c:pt idx="217">
                  <c:v>8.8490262115036039E-8</c:v>
                </c:pt>
                <c:pt idx="218">
                  <c:v>8.3180846388133875E-8</c:v>
                </c:pt>
                <c:pt idx="219">
                  <c:v>7.8189995604845842E-8</c:v>
                </c:pt>
                <c:pt idx="220">
                  <c:v>7.3498595868555103E-8</c:v>
                </c:pt>
                <c:pt idx="221">
                  <c:v>6.9088680116441786E-8</c:v>
                </c:pt>
                <c:pt idx="222">
                  <c:v>6.4943359309455288E-8</c:v>
                </c:pt>
                <c:pt idx="223">
                  <c:v>6.1046757750887967E-8</c:v>
                </c:pt>
                <c:pt idx="224">
                  <c:v>5.7383952285834687E-8</c:v>
                </c:pt>
                <c:pt idx="225">
                  <c:v>5.3940915148684606E-8</c:v>
                </c:pt>
                <c:pt idx="226">
                  <c:v>5.0704460239763518E-8</c:v>
                </c:pt>
                <c:pt idx="227">
                  <c:v>4.7662192625377701E-8</c:v>
                </c:pt>
                <c:pt idx="228">
                  <c:v>4.4802461067855046E-8</c:v>
                </c:pt>
                <c:pt idx="229">
                  <c:v>4.2114313403783736E-8</c:v>
                </c:pt>
                <c:pt idx="230">
                  <c:v>3.9587454599556722E-8</c:v>
                </c:pt>
                <c:pt idx="231">
                  <c:v>3.7212207323583314E-8</c:v>
                </c:pt>
                <c:pt idx="232">
                  <c:v>3.4979474884168318E-8</c:v>
                </c:pt>
                <c:pt idx="233">
                  <c:v>3.2880706391118212E-8</c:v>
                </c:pt>
                <c:pt idx="234">
                  <c:v>3.0907864007651127E-8</c:v>
                </c:pt>
                <c:pt idx="235">
                  <c:v>2.9053392167192053E-8</c:v>
                </c:pt>
                <c:pt idx="236">
                  <c:v>2.7310188637160531E-8</c:v>
                </c:pt>
                <c:pt idx="237">
                  <c:v>2.5671577318930894E-8</c:v>
                </c:pt>
                <c:pt idx="238">
                  <c:v>2.4131282679795043E-8</c:v>
                </c:pt>
                <c:pt idx="239">
                  <c:v>2.2683405719007341E-8</c:v>
                </c:pt>
                <c:pt idx="240">
                  <c:v>2.1322401375866899E-8</c:v>
                </c:pt>
                <c:pt idx="241">
                  <c:v>2.0043057293314888E-8</c:v>
                </c:pt>
                <c:pt idx="242">
                  <c:v>1.8840473855715992E-8</c:v>
                </c:pt>
                <c:pt idx="243">
                  <c:v>1.7710045424373028E-8</c:v>
                </c:pt>
                <c:pt idx="244">
                  <c:v>1.664744269891065E-8</c:v>
                </c:pt>
                <c:pt idx="245">
                  <c:v>1.5648596136976011E-8</c:v>
                </c:pt>
                <c:pt idx="246">
                  <c:v>1.4709680368757451E-8</c:v>
                </c:pt>
                <c:pt idx="247">
                  <c:v>1.3827099546632002E-8</c:v>
                </c:pt>
                <c:pt idx="248">
                  <c:v>1.2997473573834084E-8</c:v>
                </c:pt>
                <c:pt idx="249">
                  <c:v>1.2217625159404037E-8</c:v>
                </c:pt>
                <c:pt idx="250">
                  <c:v>1.1484567649839795E-8</c:v>
                </c:pt>
                <c:pt idx="251">
                  <c:v>1.0795493590849407E-8</c:v>
                </c:pt>
                <c:pt idx="252">
                  <c:v>1.0147763975398443E-8</c:v>
                </c:pt>
                <c:pt idx="253">
                  <c:v>9.5388981368745347E-9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D6-4026-9FB5-9AA7AB6458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601200"/>
        <c:axId val="1"/>
      </c:lineChart>
      <c:catAx>
        <c:axId val="361601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tickLblSkip val="20"/>
        <c:tickMarkSkip val="1"/>
        <c:noMultiLvlLbl val="0"/>
      </c:catAx>
      <c:valAx>
        <c:axId val="1"/>
        <c:scaling>
          <c:orientation val="minMax"/>
          <c:max val="0.06"/>
        </c:scaling>
        <c:delete val="0"/>
        <c:axPos val="l"/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it-IT"/>
          </a:p>
        </c:txPr>
        <c:crossAx val="3616012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it-IT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68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0.13536719374872541"/>
          <c:y val="8.9837772386336084E-2"/>
          <c:w val="0.83276605925310454"/>
          <c:h val="0.89384648828831526"/>
        </c:manualLayout>
      </c:layout>
      <c:lineChart>
        <c:grouping val="standard"/>
        <c:varyColors val="0"/>
        <c:ser>
          <c:idx val="0"/>
          <c:order val="0"/>
          <c:tx>
            <c:strRef>
              <c:f>'sigma esp INTESA'!$B$1</c:f>
              <c:strCache>
                <c:ptCount val="1"/>
                <c:pt idx="0">
                  <c:v>Intesa SP</c:v>
                </c:pt>
              </c:strCache>
            </c:strRef>
          </c:tx>
          <c:marker>
            <c:symbol val="none"/>
          </c:marker>
          <c:cat>
            <c:numRef>
              <c:f>'sigma esp INTESA'!$A$2:$A$301</c:f>
              <c:numCache>
                <c:formatCode>m/d/yyyy</c:formatCode>
                <c:ptCount val="300"/>
                <c:pt idx="0">
                  <c:v>45852</c:v>
                </c:pt>
                <c:pt idx="1">
                  <c:v>45853</c:v>
                </c:pt>
                <c:pt idx="2">
                  <c:v>45854</c:v>
                </c:pt>
                <c:pt idx="3">
                  <c:v>45855</c:v>
                </c:pt>
                <c:pt idx="4">
                  <c:v>45856</c:v>
                </c:pt>
                <c:pt idx="5">
                  <c:v>45859</c:v>
                </c:pt>
                <c:pt idx="6">
                  <c:v>45860</c:v>
                </c:pt>
                <c:pt idx="7">
                  <c:v>45861</c:v>
                </c:pt>
                <c:pt idx="8">
                  <c:v>45862</c:v>
                </c:pt>
                <c:pt idx="9">
                  <c:v>45863</c:v>
                </c:pt>
                <c:pt idx="10">
                  <c:v>45866</c:v>
                </c:pt>
                <c:pt idx="11">
                  <c:v>45867</c:v>
                </c:pt>
                <c:pt idx="12">
                  <c:v>45868</c:v>
                </c:pt>
                <c:pt idx="13">
                  <c:v>45869</c:v>
                </c:pt>
                <c:pt idx="14">
                  <c:v>45870</c:v>
                </c:pt>
                <c:pt idx="15">
                  <c:v>45873</c:v>
                </c:pt>
                <c:pt idx="16">
                  <c:v>45874</c:v>
                </c:pt>
                <c:pt idx="17">
                  <c:v>45875</c:v>
                </c:pt>
                <c:pt idx="18">
                  <c:v>45876</c:v>
                </c:pt>
                <c:pt idx="19">
                  <c:v>45877</c:v>
                </c:pt>
                <c:pt idx="20">
                  <c:v>45880</c:v>
                </c:pt>
                <c:pt idx="21">
                  <c:v>45881</c:v>
                </c:pt>
                <c:pt idx="22">
                  <c:v>45882</c:v>
                </c:pt>
                <c:pt idx="23">
                  <c:v>45883</c:v>
                </c:pt>
                <c:pt idx="24">
                  <c:v>45884</c:v>
                </c:pt>
                <c:pt idx="25">
                  <c:v>45887</c:v>
                </c:pt>
                <c:pt idx="26">
                  <c:v>45888</c:v>
                </c:pt>
                <c:pt idx="27">
                  <c:v>45889</c:v>
                </c:pt>
                <c:pt idx="28">
                  <c:v>45890</c:v>
                </c:pt>
                <c:pt idx="29">
                  <c:v>45891</c:v>
                </c:pt>
                <c:pt idx="30">
                  <c:v>45894</c:v>
                </c:pt>
                <c:pt idx="31">
                  <c:v>45895</c:v>
                </c:pt>
                <c:pt idx="32">
                  <c:v>45896</c:v>
                </c:pt>
                <c:pt idx="33">
                  <c:v>45897</c:v>
                </c:pt>
                <c:pt idx="34">
                  <c:v>45898</c:v>
                </c:pt>
                <c:pt idx="35">
                  <c:v>45901</c:v>
                </c:pt>
                <c:pt idx="36">
                  <c:v>45902</c:v>
                </c:pt>
                <c:pt idx="37">
                  <c:v>45903</c:v>
                </c:pt>
                <c:pt idx="38">
                  <c:v>45904</c:v>
                </c:pt>
                <c:pt idx="39">
                  <c:v>45905</c:v>
                </c:pt>
                <c:pt idx="40">
                  <c:v>45908</c:v>
                </c:pt>
                <c:pt idx="41">
                  <c:v>45909</c:v>
                </c:pt>
                <c:pt idx="42">
                  <c:v>45910</c:v>
                </c:pt>
                <c:pt idx="43">
                  <c:v>45911</c:v>
                </c:pt>
                <c:pt idx="44">
                  <c:v>45912</c:v>
                </c:pt>
                <c:pt idx="45">
                  <c:v>45915</c:v>
                </c:pt>
                <c:pt idx="46">
                  <c:v>45916</c:v>
                </c:pt>
                <c:pt idx="47">
                  <c:v>45917</c:v>
                </c:pt>
                <c:pt idx="48">
                  <c:v>45918</c:v>
                </c:pt>
                <c:pt idx="49">
                  <c:v>45919</c:v>
                </c:pt>
                <c:pt idx="50">
                  <c:v>45922</c:v>
                </c:pt>
                <c:pt idx="51">
                  <c:v>45923</c:v>
                </c:pt>
                <c:pt idx="52">
                  <c:v>45924</c:v>
                </c:pt>
                <c:pt idx="53">
                  <c:v>45925</c:v>
                </c:pt>
                <c:pt idx="54">
                  <c:v>45926</c:v>
                </c:pt>
                <c:pt idx="55">
                  <c:v>45929</c:v>
                </c:pt>
                <c:pt idx="56">
                  <c:v>45930</c:v>
                </c:pt>
                <c:pt idx="57">
                  <c:v>45931</c:v>
                </c:pt>
                <c:pt idx="58">
                  <c:v>45932</c:v>
                </c:pt>
                <c:pt idx="59">
                  <c:v>45933</c:v>
                </c:pt>
                <c:pt idx="60">
                  <c:v>45936</c:v>
                </c:pt>
                <c:pt idx="61">
                  <c:v>45937</c:v>
                </c:pt>
                <c:pt idx="62">
                  <c:v>45938</c:v>
                </c:pt>
                <c:pt idx="63">
                  <c:v>45939</c:v>
                </c:pt>
                <c:pt idx="64">
                  <c:v>45940</c:v>
                </c:pt>
                <c:pt idx="65">
                  <c:v>45943</c:v>
                </c:pt>
                <c:pt idx="66">
                  <c:v>45944</c:v>
                </c:pt>
                <c:pt idx="67">
                  <c:v>45945</c:v>
                </c:pt>
                <c:pt idx="68">
                  <c:v>45946</c:v>
                </c:pt>
                <c:pt idx="69">
                  <c:v>45947</c:v>
                </c:pt>
                <c:pt idx="70">
                  <c:v>45950</c:v>
                </c:pt>
                <c:pt idx="71">
                  <c:v>45951</c:v>
                </c:pt>
                <c:pt idx="72">
                  <c:v>45952</c:v>
                </c:pt>
                <c:pt idx="73">
                  <c:v>45953</c:v>
                </c:pt>
                <c:pt idx="74">
                  <c:v>45954</c:v>
                </c:pt>
                <c:pt idx="75">
                  <c:v>45957</c:v>
                </c:pt>
                <c:pt idx="76">
                  <c:v>45958</c:v>
                </c:pt>
                <c:pt idx="77">
                  <c:v>45959</c:v>
                </c:pt>
                <c:pt idx="78">
                  <c:v>45960</c:v>
                </c:pt>
                <c:pt idx="79">
                  <c:v>45961</c:v>
                </c:pt>
                <c:pt idx="80">
                  <c:v>45964</c:v>
                </c:pt>
                <c:pt idx="81">
                  <c:v>45965</c:v>
                </c:pt>
                <c:pt idx="82">
                  <c:v>45966</c:v>
                </c:pt>
                <c:pt idx="83">
                  <c:v>45967</c:v>
                </c:pt>
                <c:pt idx="84">
                  <c:v>45968</c:v>
                </c:pt>
                <c:pt idx="85">
                  <c:v>45971</c:v>
                </c:pt>
                <c:pt idx="86">
                  <c:v>45972</c:v>
                </c:pt>
                <c:pt idx="87">
                  <c:v>45973</c:v>
                </c:pt>
                <c:pt idx="88">
                  <c:v>45974</c:v>
                </c:pt>
                <c:pt idx="89">
                  <c:v>45975</c:v>
                </c:pt>
                <c:pt idx="90">
                  <c:v>45978</c:v>
                </c:pt>
                <c:pt idx="91">
                  <c:v>45979</c:v>
                </c:pt>
                <c:pt idx="92">
                  <c:v>45980</c:v>
                </c:pt>
                <c:pt idx="93">
                  <c:v>45981</c:v>
                </c:pt>
                <c:pt idx="94">
                  <c:v>45982</c:v>
                </c:pt>
                <c:pt idx="95">
                  <c:v>45985</c:v>
                </c:pt>
                <c:pt idx="96">
                  <c:v>45986</c:v>
                </c:pt>
                <c:pt idx="97">
                  <c:v>45987</c:v>
                </c:pt>
                <c:pt idx="98">
                  <c:v>45988</c:v>
                </c:pt>
                <c:pt idx="99">
                  <c:v>45989</c:v>
                </c:pt>
                <c:pt idx="100">
                  <c:v>45992</c:v>
                </c:pt>
                <c:pt idx="101">
                  <c:v>45993</c:v>
                </c:pt>
                <c:pt idx="102">
                  <c:v>45994</c:v>
                </c:pt>
                <c:pt idx="103">
                  <c:v>45995</c:v>
                </c:pt>
                <c:pt idx="104">
                  <c:v>45996</c:v>
                </c:pt>
                <c:pt idx="105">
                  <c:v>45999</c:v>
                </c:pt>
                <c:pt idx="106">
                  <c:v>46000</c:v>
                </c:pt>
                <c:pt idx="107">
                  <c:v>46001</c:v>
                </c:pt>
                <c:pt idx="108">
                  <c:v>46002</c:v>
                </c:pt>
                <c:pt idx="109">
                  <c:v>46003</c:v>
                </c:pt>
                <c:pt idx="110">
                  <c:v>46006</c:v>
                </c:pt>
                <c:pt idx="111">
                  <c:v>46007</c:v>
                </c:pt>
                <c:pt idx="112">
                  <c:v>46008</c:v>
                </c:pt>
                <c:pt idx="113">
                  <c:v>46009</c:v>
                </c:pt>
                <c:pt idx="114">
                  <c:v>46010</c:v>
                </c:pt>
                <c:pt idx="115">
                  <c:v>46013</c:v>
                </c:pt>
                <c:pt idx="116">
                  <c:v>46014</c:v>
                </c:pt>
                <c:pt idx="117">
                  <c:v>46015</c:v>
                </c:pt>
                <c:pt idx="118">
                  <c:v>46016</c:v>
                </c:pt>
                <c:pt idx="119">
                  <c:v>46017</c:v>
                </c:pt>
                <c:pt idx="120">
                  <c:v>46020</c:v>
                </c:pt>
                <c:pt idx="121">
                  <c:v>46021</c:v>
                </c:pt>
                <c:pt idx="122">
                  <c:v>46022</c:v>
                </c:pt>
                <c:pt idx="123">
                  <c:v>46023</c:v>
                </c:pt>
                <c:pt idx="124">
                  <c:v>46024</c:v>
                </c:pt>
                <c:pt idx="125">
                  <c:v>46027</c:v>
                </c:pt>
                <c:pt idx="126">
                  <c:v>46028</c:v>
                </c:pt>
                <c:pt idx="127">
                  <c:v>46029</c:v>
                </c:pt>
                <c:pt idx="128">
                  <c:v>46030</c:v>
                </c:pt>
                <c:pt idx="129">
                  <c:v>46031</c:v>
                </c:pt>
                <c:pt idx="130">
                  <c:v>46034</c:v>
                </c:pt>
                <c:pt idx="131">
                  <c:v>46035</c:v>
                </c:pt>
                <c:pt idx="132">
                  <c:v>46036</c:v>
                </c:pt>
                <c:pt idx="133">
                  <c:v>46037</c:v>
                </c:pt>
                <c:pt idx="134">
                  <c:v>46038</c:v>
                </c:pt>
                <c:pt idx="135">
                  <c:v>46041</c:v>
                </c:pt>
                <c:pt idx="136">
                  <c:v>46042</c:v>
                </c:pt>
                <c:pt idx="137">
                  <c:v>46043</c:v>
                </c:pt>
                <c:pt idx="138">
                  <c:v>46044</c:v>
                </c:pt>
                <c:pt idx="139">
                  <c:v>46045</c:v>
                </c:pt>
                <c:pt idx="140">
                  <c:v>46048</c:v>
                </c:pt>
                <c:pt idx="141">
                  <c:v>46049</c:v>
                </c:pt>
                <c:pt idx="142">
                  <c:v>46050</c:v>
                </c:pt>
                <c:pt idx="143">
                  <c:v>46051</c:v>
                </c:pt>
                <c:pt idx="144">
                  <c:v>46052</c:v>
                </c:pt>
                <c:pt idx="145">
                  <c:v>46055</c:v>
                </c:pt>
                <c:pt idx="146">
                  <c:v>46056</c:v>
                </c:pt>
                <c:pt idx="147">
                  <c:v>46057</c:v>
                </c:pt>
                <c:pt idx="148">
                  <c:v>46058</c:v>
                </c:pt>
                <c:pt idx="149">
                  <c:v>46059</c:v>
                </c:pt>
                <c:pt idx="150">
                  <c:v>46062</c:v>
                </c:pt>
                <c:pt idx="151">
                  <c:v>46063</c:v>
                </c:pt>
                <c:pt idx="152">
                  <c:v>46064</c:v>
                </c:pt>
                <c:pt idx="153">
                  <c:v>46065</c:v>
                </c:pt>
                <c:pt idx="154">
                  <c:v>46066</c:v>
                </c:pt>
                <c:pt idx="155">
                  <c:v>46069</c:v>
                </c:pt>
                <c:pt idx="156">
                  <c:v>46070</c:v>
                </c:pt>
                <c:pt idx="157">
                  <c:v>46071</c:v>
                </c:pt>
                <c:pt idx="158">
                  <c:v>46072</c:v>
                </c:pt>
                <c:pt idx="159">
                  <c:v>46073</c:v>
                </c:pt>
                <c:pt idx="160">
                  <c:v>46076</c:v>
                </c:pt>
                <c:pt idx="161">
                  <c:v>46077</c:v>
                </c:pt>
                <c:pt idx="162">
                  <c:v>46078</c:v>
                </c:pt>
                <c:pt idx="163">
                  <c:v>46079</c:v>
                </c:pt>
                <c:pt idx="164">
                  <c:v>46080</c:v>
                </c:pt>
                <c:pt idx="165">
                  <c:v>46083</c:v>
                </c:pt>
                <c:pt idx="166">
                  <c:v>46084</c:v>
                </c:pt>
                <c:pt idx="167">
                  <c:v>46085</c:v>
                </c:pt>
                <c:pt idx="168">
                  <c:v>46086</c:v>
                </c:pt>
                <c:pt idx="169">
                  <c:v>46087</c:v>
                </c:pt>
                <c:pt idx="170">
                  <c:v>46090</c:v>
                </c:pt>
                <c:pt idx="171">
                  <c:v>46091</c:v>
                </c:pt>
                <c:pt idx="172">
                  <c:v>46092</c:v>
                </c:pt>
                <c:pt idx="173">
                  <c:v>46093</c:v>
                </c:pt>
                <c:pt idx="174">
                  <c:v>46094</c:v>
                </c:pt>
                <c:pt idx="175">
                  <c:v>46097</c:v>
                </c:pt>
                <c:pt idx="176">
                  <c:v>46098</c:v>
                </c:pt>
                <c:pt idx="177">
                  <c:v>46099</c:v>
                </c:pt>
                <c:pt idx="178">
                  <c:v>46100</c:v>
                </c:pt>
                <c:pt idx="179">
                  <c:v>46101</c:v>
                </c:pt>
                <c:pt idx="180">
                  <c:v>46104</c:v>
                </c:pt>
                <c:pt idx="181">
                  <c:v>46105</c:v>
                </c:pt>
                <c:pt idx="182">
                  <c:v>46106</c:v>
                </c:pt>
                <c:pt idx="183">
                  <c:v>46107</c:v>
                </c:pt>
                <c:pt idx="184">
                  <c:v>46108</c:v>
                </c:pt>
                <c:pt idx="185">
                  <c:v>46111</c:v>
                </c:pt>
                <c:pt idx="186">
                  <c:v>46112</c:v>
                </c:pt>
                <c:pt idx="187">
                  <c:v>46113</c:v>
                </c:pt>
                <c:pt idx="188">
                  <c:v>46114</c:v>
                </c:pt>
                <c:pt idx="189">
                  <c:v>46115</c:v>
                </c:pt>
                <c:pt idx="190">
                  <c:v>46118</c:v>
                </c:pt>
                <c:pt idx="191">
                  <c:v>46119</c:v>
                </c:pt>
                <c:pt idx="192">
                  <c:v>46120</c:v>
                </c:pt>
                <c:pt idx="193">
                  <c:v>46121</c:v>
                </c:pt>
                <c:pt idx="194">
                  <c:v>46122</c:v>
                </c:pt>
                <c:pt idx="195">
                  <c:v>46125</c:v>
                </c:pt>
                <c:pt idx="196">
                  <c:v>46126</c:v>
                </c:pt>
                <c:pt idx="197">
                  <c:v>46127</c:v>
                </c:pt>
                <c:pt idx="198">
                  <c:v>46128</c:v>
                </c:pt>
                <c:pt idx="199">
                  <c:v>46129</c:v>
                </c:pt>
                <c:pt idx="200">
                  <c:v>46132</c:v>
                </c:pt>
                <c:pt idx="201">
                  <c:v>46133</c:v>
                </c:pt>
                <c:pt idx="202">
                  <c:v>46134</c:v>
                </c:pt>
                <c:pt idx="203">
                  <c:v>46135</c:v>
                </c:pt>
                <c:pt idx="204">
                  <c:v>46136</c:v>
                </c:pt>
                <c:pt idx="205">
                  <c:v>46139</c:v>
                </c:pt>
                <c:pt idx="206">
                  <c:v>46140</c:v>
                </c:pt>
                <c:pt idx="207">
                  <c:v>46141</c:v>
                </c:pt>
                <c:pt idx="208">
                  <c:v>46142</c:v>
                </c:pt>
                <c:pt idx="209">
                  <c:v>46143</c:v>
                </c:pt>
                <c:pt idx="210">
                  <c:v>46146</c:v>
                </c:pt>
                <c:pt idx="211">
                  <c:v>46147</c:v>
                </c:pt>
                <c:pt idx="212">
                  <c:v>46148</c:v>
                </c:pt>
                <c:pt idx="213">
                  <c:v>46149</c:v>
                </c:pt>
                <c:pt idx="214">
                  <c:v>46150</c:v>
                </c:pt>
                <c:pt idx="215">
                  <c:v>46153</c:v>
                </c:pt>
                <c:pt idx="216">
                  <c:v>46154</c:v>
                </c:pt>
                <c:pt idx="217">
                  <c:v>46155</c:v>
                </c:pt>
                <c:pt idx="218">
                  <c:v>46156</c:v>
                </c:pt>
                <c:pt idx="219">
                  <c:v>46157</c:v>
                </c:pt>
                <c:pt idx="220">
                  <c:v>46160</c:v>
                </c:pt>
                <c:pt idx="221">
                  <c:v>46161</c:v>
                </c:pt>
                <c:pt idx="222">
                  <c:v>46162</c:v>
                </c:pt>
                <c:pt idx="223">
                  <c:v>46163</c:v>
                </c:pt>
                <c:pt idx="224">
                  <c:v>46164</c:v>
                </c:pt>
                <c:pt idx="225">
                  <c:v>46167</c:v>
                </c:pt>
                <c:pt idx="226">
                  <c:v>46168</c:v>
                </c:pt>
                <c:pt idx="227">
                  <c:v>46169</c:v>
                </c:pt>
                <c:pt idx="228">
                  <c:v>46170</c:v>
                </c:pt>
                <c:pt idx="229">
                  <c:v>46171</c:v>
                </c:pt>
                <c:pt idx="230">
                  <c:v>46174</c:v>
                </c:pt>
                <c:pt idx="231">
                  <c:v>46175</c:v>
                </c:pt>
                <c:pt idx="232">
                  <c:v>46176</c:v>
                </c:pt>
                <c:pt idx="233">
                  <c:v>46177</c:v>
                </c:pt>
                <c:pt idx="234">
                  <c:v>46178</c:v>
                </c:pt>
                <c:pt idx="235">
                  <c:v>46181</c:v>
                </c:pt>
                <c:pt idx="236">
                  <c:v>46182</c:v>
                </c:pt>
                <c:pt idx="237">
                  <c:v>46183</c:v>
                </c:pt>
                <c:pt idx="238">
                  <c:v>46184</c:v>
                </c:pt>
                <c:pt idx="239">
                  <c:v>46185</c:v>
                </c:pt>
                <c:pt idx="240">
                  <c:v>46188</c:v>
                </c:pt>
                <c:pt idx="241">
                  <c:v>46189</c:v>
                </c:pt>
                <c:pt idx="242">
                  <c:v>46190</c:v>
                </c:pt>
                <c:pt idx="243">
                  <c:v>46191</c:v>
                </c:pt>
                <c:pt idx="244">
                  <c:v>46192</c:v>
                </c:pt>
                <c:pt idx="245">
                  <c:v>46195</c:v>
                </c:pt>
                <c:pt idx="246">
                  <c:v>46196</c:v>
                </c:pt>
                <c:pt idx="247">
                  <c:v>46197</c:v>
                </c:pt>
                <c:pt idx="248">
                  <c:v>46198</c:v>
                </c:pt>
                <c:pt idx="249">
                  <c:v>46199</c:v>
                </c:pt>
                <c:pt idx="250">
                  <c:v>46202</c:v>
                </c:pt>
                <c:pt idx="251">
                  <c:v>46203</c:v>
                </c:pt>
                <c:pt idx="252">
                  <c:v>46204</c:v>
                </c:pt>
                <c:pt idx="253">
                  <c:v>46205</c:v>
                </c:pt>
                <c:pt idx="254">
                  <c:v>46206</c:v>
                </c:pt>
                <c:pt idx="255">
                  <c:v>46209</c:v>
                </c:pt>
                <c:pt idx="256">
                  <c:v>46210</c:v>
                </c:pt>
                <c:pt idx="257">
                  <c:v>46211</c:v>
                </c:pt>
                <c:pt idx="258">
                  <c:v>46212</c:v>
                </c:pt>
                <c:pt idx="259">
                  <c:v>46213</c:v>
                </c:pt>
                <c:pt idx="260">
                  <c:v>46216</c:v>
                </c:pt>
                <c:pt idx="261">
                  <c:v>46217</c:v>
                </c:pt>
                <c:pt idx="262">
                  <c:v>46218</c:v>
                </c:pt>
                <c:pt idx="263">
                  <c:v>46219</c:v>
                </c:pt>
                <c:pt idx="264">
                  <c:v>46220</c:v>
                </c:pt>
                <c:pt idx="265">
                  <c:v>46223</c:v>
                </c:pt>
                <c:pt idx="266">
                  <c:v>46224</c:v>
                </c:pt>
                <c:pt idx="267">
                  <c:v>46225</c:v>
                </c:pt>
                <c:pt idx="268">
                  <c:v>46226</c:v>
                </c:pt>
                <c:pt idx="269">
                  <c:v>46227</c:v>
                </c:pt>
                <c:pt idx="270">
                  <c:v>46230</c:v>
                </c:pt>
                <c:pt idx="271">
                  <c:v>46231</c:v>
                </c:pt>
                <c:pt idx="272">
                  <c:v>46232</c:v>
                </c:pt>
                <c:pt idx="273">
                  <c:v>46233</c:v>
                </c:pt>
                <c:pt idx="274">
                  <c:v>46234</c:v>
                </c:pt>
                <c:pt idx="275">
                  <c:v>46237</c:v>
                </c:pt>
                <c:pt idx="276">
                  <c:v>46238</c:v>
                </c:pt>
                <c:pt idx="277">
                  <c:v>46239</c:v>
                </c:pt>
                <c:pt idx="278">
                  <c:v>46240</c:v>
                </c:pt>
                <c:pt idx="279">
                  <c:v>46241</c:v>
                </c:pt>
                <c:pt idx="280">
                  <c:v>46244</c:v>
                </c:pt>
                <c:pt idx="281">
                  <c:v>46245</c:v>
                </c:pt>
                <c:pt idx="282">
                  <c:v>46246</c:v>
                </c:pt>
                <c:pt idx="283">
                  <c:v>46247</c:v>
                </c:pt>
                <c:pt idx="284">
                  <c:v>46248</c:v>
                </c:pt>
                <c:pt idx="285">
                  <c:v>46251</c:v>
                </c:pt>
                <c:pt idx="286">
                  <c:v>46252</c:v>
                </c:pt>
                <c:pt idx="287">
                  <c:v>46253</c:v>
                </c:pt>
                <c:pt idx="288">
                  <c:v>46254</c:v>
                </c:pt>
                <c:pt idx="289">
                  <c:v>46255</c:v>
                </c:pt>
                <c:pt idx="290">
                  <c:v>46258</c:v>
                </c:pt>
                <c:pt idx="291">
                  <c:v>46259</c:v>
                </c:pt>
                <c:pt idx="292">
                  <c:v>46260</c:v>
                </c:pt>
                <c:pt idx="293">
                  <c:v>46261</c:v>
                </c:pt>
                <c:pt idx="294">
                  <c:v>46262</c:v>
                </c:pt>
                <c:pt idx="295">
                  <c:v>46265</c:v>
                </c:pt>
                <c:pt idx="296">
                  <c:v>46266</c:v>
                </c:pt>
                <c:pt idx="297">
                  <c:v>46267</c:v>
                </c:pt>
                <c:pt idx="298">
                  <c:v>46268</c:v>
                </c:pt>
                <c:pt idx="299">
                  <c:v>46269</c:v>
                </c:pt>
              </c:numCache>
            </c:numRef>
          </c:cat>
          <c:val>
            <c:numRef>
              <c:f>'sigma esp INTESA'!$B$2:$B$301</c:f>
              <c:numCache>
                <c:formatCode>0.00%</c:formatCode>
                <c:ptCount val="300"/>
                <c:pt idx="0">
                  <c:v>2.0325203252032089E-3</c:v>
                </c:pt>
                <c:pt idx="1">
                  <c:v>-1.0953346855983648E-2</c:v>
                </c:pt>
                <c:pt idx="2">
                  <c:v>1.8457752255946374E-3</c:v>
                </c:pt>
                <c:pt idx="3">
                  <c:v>8.2906857727739307E-3</c:v>
                </c:pt>
                <c:pt idx="4">
                  <c:v>1.1166379047811625E-3</c:v>
                </c:pt>
                <c:pt idx="5">
                  <c:v>-1.6223889677550206E-3</c:v>
                </c:pt>
                <c:pt idx="6">
                  <c:v>-2.0312817387778469E-4</c:v>
                </c:pt>
                <c:pt idx="7">
                  <c:v>1.9504266558309648E-2</c:v>
                </c:pt>
                <c:pt idx="8">
                  <c:v>9.565563969709057E-3</c:v>
                </c:pt>
                <c:pt idx="9">
                  <c:v>-1.3817607579944084E-3</c:v>
                </c:pt>
                <c:pt idx="10">
                  <c:v>5.139355603874244E-3</c:v>
                </c:pt>
                <c:pt idx="11">
                  <c:v>2.2222222222222306E-2</c:v>
                </c:pt>
                <c:pt idx="12">
                  <c:v>4.3863024240092294E-2</c:v>
                </c:pt>
                <c:pt idx="13">
                  <c:v>-2.4143015112421715E-2</c:v>
                </c:pt>
                <c:pt idx="14">
                  <c:v>-5.5712936732766748E-2</c:v>
                </c:pt>
                <c:pt idx="15">
                  <c:v>3.2399999999999984E-2</c:v>
                </c:pt>
                <c:pt idx="16">
                  <c:v>-5.8117008911275185E-3</c:v>
                </c:pt>
                <c:pt idx="17">
                  <c:v>7.9890880748247021E-3</c:v>
                </c:pt>
                <c:pt idx="18">
                  <c:v>1.6431471099941999E-2</c:v>
                </c:pt>
                <c:pt idx="19">
                  <c:v>1.4834537847090204E-2</c:v>
                </c:pt>
                <c:pt idx="20">
                  <c:v>-2.061469265367339E-3</c:v>
                </c:pt>
                <c:pt idx="21">
                  <c:v>3.3802816901408062E-3</c:v>
                </c:pt>
                <c:pt idx="22">
                  <c:v>1.6282987085906746E-2</c:v>
                </c:pt>
                <c:pt idx="23">
                  <c:v>1.4548802946593118E-2</c:v>
                </c:pt>
                <c:pt idx="24">
                  <c:v>0</c:v>
                </c:pt>
                <c:pt idx="25">
                  <c:v>-3.6304229442730915E-3</c:v>
                </c:pt>
                <c:pt idx="26">
                  <c:v>2.1133175441792777E-2</c:v>
                </c:pt>
                <c:pt idx="27">
                  <c:v>-5.7091882247992908E-3</c:v>
                </c:pt>
                <c:pt idx="28">
                  <c:v>6.4597164902206322E-3</c:v>
                </c:pt>
                <c:pt idx="29">
                  <c:v>5.8834016758781181E-3</c:v>
                </c:pt>
                <c:pt idx="30">
                  <c:v>-1.2406947890819852E-3</c:v>
                </c:pt>
                <c:pt idx="31">
                  <c:v>-1.8988464951197909E-2</c:v>
                </c:pt>
                <c:pt idx="32">
                  <c:v>-2.5325615050651173E-2</c:v>
                </c:pt>
                <c:pt idx="33">
                  <c:v>3.8975501113585574E-3</c:v>
                </c:pt>
                <c:pt idx="34">
                  <c:v>-6.2858199297466831E-3</c:v>
                </c:pt>
                <c:pt idx="35">
                  <c:v>4.6511627906977403E-3</c:v>
                </c:pt>
                <c:pt idx="36">
                  <c:v>-1.6111111111111229E-2</c:v>
                </c:pt>
                <c:pt idx="37">
                  <c:v>9.4108789760961669E-4</c:v>
                </c:pt>
                <c:pt idx="38">
                  <c:v>8.4618277547951898E-3</c:v>
                </c:pt>
                <c:pt idx="39">
                  <c:v>-1.3425321648331169E-2</c:v>
                </c:pt>
                <c:pt idx="40">
                  <c:v>1.0962010962010929E-2</c:v>
                </c:pt>
                <c:pt idx="41">
                  <c:v>1.4021312394840189E-2</c:v>
                </c:pt>
                <c:pt idx="42">
                  <c:v>2.5811209439526818E-3</c:v>
                </c:pt>
                <c:pt idx="43">
                  <c:v>6.4361897756528398E-3</c:v>
                </c:pt>
                <c:pt idx="44">
                  <c:v>1.8271514708575443E-4</c:v>
                </c:pt>
                <c:pt idx="45">
                  <c:v>2.5392765801973007E-2</c:v>
                </c:pt>
                <c:pt idx="46">
                  <c:v>-2.2982362373062611E-2</c:v>
                </c:pt>
                <c:pt idx="47">
                  <c:v>-1.3129102844638961E-2</c:v>
                </c:pt>
                <c:pt idx="48">
                  <c:v>5.7280118255727446E-3</c:v>
                </c:pt>
                <c:pt idx="49">
                  <c:v>4.7767775124013759E-3</c:v>
                </c:pt>
                <c:pt idx="50">
                  <c:v>-3.108429328945026E-3</c:v>
                </c:pt>
                <c:pt idx="51">
                  <c:v>-1.8341892883351688E-4</c:v>
                </c:pt>
                <c:pt idx="52">
                  <c:v>-6.2373876352962414E-3</c:v>
                </c:pt>
                <c:pt idx="53">
                  <c:v>4.0612885360901312E-3</c:v>
                </c:pt>
                <c:pt idx="54">
                  <c:v>2.2246736532450736E-2</c:v>
                </c:pt>
                <c:pt idx="55">
                  <c:v>-7.1942446043157555E-4</c:v>
                </c:pt>
                <c:pt idx="56">
                  <c:v>1.0439164866810624E-2</c:v>
                </c:pt>
                <c:pt idx="57">
                  <c:v>1.4250089063056658E-2</c:v>
                </c:pt>
                <c:pt idx="58">
                  <c:v>-2.0196698278890098E-2</c:v>
                </c:pt>
                <c:pt idx="59">
                  <c:v>5.3773077612475802E-3</c:v>
                </c:pt>
                <c:pt idx="60">
                  <c:v>-1.551078623640573E-2</c:v>
                </c:pt>
                <c:pt idx="61">
                  <c:v>-2.1731256791018569E-3</c:v>
                </c:pt>
                <c:pt idx="62">
                  <c:v>5.8076225045372108E-3</c:v>
                </c:pt>
                <c:pt idx="63">
                  <c:v>-6.1349693251533397E-3</c:v>
                </c:pt>
                <c:pt idx="64">
                  <c:v>-1.4161220043573038E-2</c:v>
                </c:pt>
                <c:pt idx="65">
                  <c:v>9.2081031307551953E-3</c:v>
                </c:pt>
                <c:pt idx="66">
                  <c:v>-1.6423357664234197E-3</c:v>
                </c:pt>
                <c:pt idx="67">
                  <c:v>-1.5902028879546653E-2</c:v>
                </c:pt>
                <c:pt idx="68">
                  <c:v>1.5973254086181166E-2</c:v>
                </c:pt>
                <c:pt idx="69">
                  <c:v>-2.2303473491773289E-2</c:v>
                </c:pt>
                <c:pt idx="70">
                  <c:v>2.131637995512339E-2</c:v>
                </c:pt>
                <c:pt idx="71">
                  <c:v>4.027828634199971E-3</c:v>
                </c:pt>
                <c:pt idx="72">
                  <c:v>-6.3822027716995151E-3</c:v>
                </c:pt>
                <c:pt idx="73">
                  <c:v>1.8351991191050359E-4</c:v>
                </c:pt>
                <c:pt idx="74">
                  <c:v>2.2018348623852415E-3</c:v>
                </c:pt>
                <c:pt idx="75">
                  <c:v>1.8125228853899708E-2</c:v>
                </c:pt>
                <c:pt idx="76">
                  <c:v>8.8113648624348825E-3</c:v>
                </c:pt>
                <c:pt idx="77">
                  <c:v>1.1051693404634471E-2</c:v>
                </c:pt>
                <c:pt idx="78">
                  <c:v>5.4654442877292994E-3</c:v>
                </c:pt>
                <c:pt idx="79">
                  <c:v>-2.2268981237945056E-2</c:v>
                </c:pt>
                <c:pt idx="80">
                  <c:v>-5.200860832137718E-3</c:v>
                </c:pt>
                <c:pt idx="81">
                  <c:v>4.8674959437534047E-3</c:v>
                </c:pt>
                <c:pt idx="82">
                  <c:v>5.9203444564048012E-3</c:v>
                </c:pt>
                <c:pt idx="83">
                  <c:v>-5.5288032816123737E-3</c:v>
                </c:pt>
                <c:pt idx="84">
                  <c:v>-7.1736011477753936E-4</c:v>
                </c:pt>
                <c:pt idx="85">
                  <c:v>3.5534816941852031E-2</c:v>
                </c:pt>
                <c:pt idx="86">
                  <c:v>1.33448873483537E-2</c:v>
                </c:pt>
                <c:pt idx="87">
                  <c:v>1.5905592611595683E-2</c:v>
                </c:pt>
                <c:pt idx="88">
                  <c:v>6.7340067340067398E-3</c:v>
                </c:pt>
                <c:pt idx="89">
                  <c:v>-3.0936454849498408E-2</c:v>
                </c:pt>
                <c:pt idx="90">
                  <c:v>-1.1734253666954205E-2</c:v>
                </c:pt>
                <c:pt idx="91">
                  <c:v>-2.950934171468491E-2</c:v>
                </c:pt>
                <c:pt idx="92">
                  <c:v>6.2972292191436022E-3</c:v>
                </c:pt>
                <c:pt idx="93">
                  <c:v>9.4761308778830572E-3</c:v>
                </c:pt>
                <c:pt idx="94">
                  <c:v>-4.782146652497367E-3</c:v>
                </c:pt>
                <c:pt idx="95">
                  <c:v>-3.0966364121729754E-2</c:v>
                </c:pt>
                <c:pt idx="96">
                  <c:v>1.1753902662993582E-2</c:v>
                </c:pt>
                <c:pt idx="97">
                  <c:v>1.3614086041023649E-2</c:v>
                </c:pt>
                <c:pt idx="98">
                  <c:v>-1.4326647564469929E-3</c:v>
                </c:pt>
                <c:pt idx="99">
                  <c:v>1.7934002869441671E-3</c:v>
                </c:pt>
                <c:pt idx="100">
                  <c:v>-1.9692087361260508E-3</c:v>
                </c:pt>
                <c:pt idx="101">
                  <c:v>4.6636771300448071E-3</c:v>
                </c:pt>
                <c:pt idx="102">
                  <c:v>-3.3922513836815082E-3</c:v>
                </c:pt>
                <c:pt idx="103">
                  <c:v>6.4493013256898025E-3</c:v>
                </c:pt>
                <c:pt idx="104">
                  <c:v>-8.8999644001422091E-4</c:v>
                </c:pt>
                <c:pt idx="105">
                  <c:v>1.7815784785319413E-3</c:v>
                </c:pt>
                <c:pt idx="106">
                  <c:v>8.5363684865730118E-3</c:v>
                </c:pt>
                <c:pt idx="107">
                  <c:v>-6.5244225004408253E-3</c:v>
                </c:pt>
                <c:pt idx="108">
                  <c:v>1.5974440894568665E-2</c:v>
                </c:pt>
                <c:pt idx="109">
                  <c:v>-9.6086652690427331E-3</c:v>
                </c:pt>
                <c:pt idx="110">
                  <c:v>2.1167754454048355E-2</c:v>
                </c:pt>
                <c:pt idx="111">
                  <c:v>-1.0364484366901605E-3</c:v>
                </c:pt>
                <c:pt idx="112">
                  <c:v>8.1272695832612322E-3</c:v>
                </c:pt>
                <c:pt idx="113">
                  <c:v>9.2624356775300627E-3</c:v>
                </c:pt>
                <c:pt idx="114">
                  <c:v>5.0985723997279669E-3</c:v>
                </c:pt>
                <c:pt idx="115">
                  <c:v>-5.410889414947587E-3</c:v>
                </c:pt>
                <c:pt idx="116">
                  <c:v>-1.8701122067322736E-3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-5.6208482370976596E-3</c:v>
                </c:pt>
                <c:pt idx="121">
                  <c:v>1.4217197670435113E-2</c:v>
                </c:pt>
                <c:pt idx="122">
                  <c:v>0</c:v>
                </c:pt>
                <c:pt idx="123">
                  <c:v>0</c:v>
                </c:pt>
                <c:pt idx="124">
                  <c:v>5.9111636547880663E-3</c:v>
                </c:pt>
                <c:pt idx="125">
                  <c:v>1.4103425117528479E-2</c:v>
                </c:pt>
                <c:pt idx="126">
                  <c:v>-1.0099337748344362E-2</c:v>
                </c:pt>
                <c:pt idx="127">
                  <c:v>-1.2042147516307085E-2</c:v>
                </c:pt>
                <c:pt idx="128">
                  <c:v>6.4330455391908336E-3</c:v>
                </c:pt>
                <c:pt idx="129">
                  <c:v>-2.6913372582001703E-3</c:v>
                </c:pt>
                <c:pt idx="130">
                  <c:v>1.0457075392140225E-2</c:v>
                </c:pt>
                <c:pt idx="131">
                  <c:v>-1.6691704222991917E-4</c:v>
                </c:pt>
                <c:pt idx="132">
                  <c:v>-2.8380634390651666E-3</c:v>
                </c:pt>
                <c:pt idx="133">
                  <c:v>5.1900217646073492E-3</c:v>
                </c:pt>
                <c:pt idx="134">
                  <c:v>-1.0659560293137771E-2</c:v>
                </c:pt>
                <c:pt idx="135">
                  <c:v>-6.9023569023569644E-3</c:v>
                </c:pt>
                <c:pt idx="136">
                  <c:v>-2.4410917104594022E-2</c:v>
                </c:pt>
                <c:pt idx="137">
                  <c:v>4.3440486533449793E-3</c:v>
                </c:pt>
                <c:pt idx="138">
                  <c:v>1.1245674740484343E-2</c:v>
                </c:pt>
                <c:pt idx="139">
                  <c:v>-9.580838323353302E-3</c:v>
                </c:pt>
                <c:pt idx="140">
                  <c:v>1.3301088270858519E-2</c:v>
                </c:pt>
                <c:pt idx="141">
                  <c:v>1.5172178656665602E-2</c:v>
                </c:pt>
                <c:pt idx="142">
                  <c:v>-1.4273719563392101E-2</c:v>
                </c:pt>
                <c:pt idx="143">
                  <c:v>-5.1107325383305362E-3</c:v>
                </c:pt>
                <c:pt idx="144">
                  <c:v>2.1575342465753482E-2</c:v>
                </c:pt>
                <c:pt idx="145">
                  <c:v>2.1790144150184211E-3</c:v>
                </c:pt>
                <c:pt idx="146">
                  <c:v>1.5554440541896633E-2</c:v>
                </c:pt>
                <c:pt idx="147">
                  <c:v>9.2226613965744487E-3</c:v>
                </c:pt>
                <c:pt idx="148">
                  <c:v>-3.7206266318537816E-2</c:v>
                </c:pt>
                <c:pt idx="149">
                  <c:v>1.1186440677966073E-2</c:v>
                </c:pt>
                <c:pt idx="150">
                  <c:v>1.3912168957425442E-2</c:v>
                </c:pt>
                <c:pt idx="151">
                  <c:v>-1.6531658125315489E-4</c:v>
                </c:pt>
                <c:pt idx="152">
                  <c:v>-2.6289682539682509E-2</c:v>
                </c:pt>
                <c:pt idx="153">
                  <c:v>-6.9621327899474219E-3</c:v>
                </c:pt>
                <c:pt idx="154">
                  <c:v>-2.5820793433652497E-2</c:v>
                </c:pt>
                <c:pt idx="155">
                  <c:v>-7.8988941548183127E-3</c:v>
                </c:pt>
                <c:pt idx="156">
                  <c:v>1.2738853503184724E-2</c:v>
                </c:pt>
                <c:pt idx="157">
                  <c:v>1.9916142557651971E-2</c:v>
                </c:pt>
                <c:pt idx="158">
                  <c:v>-1.5416238437821148E-2</c:v>
                </c:pt>
                <c:pt idx="159">
                  <c:v>2.1398747390396697E-2</c:v>
                </c:pt>
                <c:pt idx="160">
                  <c:v>-1.3626298756600249E-3</c:v>
                </c:pt>
                <c:pt idx="161">
                  <c:v>-1.7397236909432085E-2</c:v>
                </c:pt>
                <c:pt idx="162">
                  <c:v>8.8526297517792316E-3</c:v>
                </c:pt>
                <c:pt idx="163">
                  <c:v>1.2560220233998538E-2</c:v>
                </c:pt>
                <c:pt idx="164">
                  <c:v>-8.4961767204757566E-3</c:v>
                </c:pt>
                <c:pt idx="165">
                  <c:v>-3.9417309340188438E-2</c:v>
                </c:pt>
                <c:pt idx="166">
                  <c:v>-4.9955396966993797E-2</c:v>
                </c:pt>
                <c:pt idx="167">
                  <c:v>1.8215962441314466E-2</c:v>
                </c:pt>
                <c:pt idx="168">
                  <c:v>-1.9734415344891058E-2</c:v>
                </c:pt>
                <c:pt idx="169">
                  <c:v>-2.0884289746002004E-2</c:v>
                </c:pt>
                <c:pt idx="170">
                  <c:v>1.9215987701774289E-4</c:v>
                </c:pt>
                <c:pt idx="171">
                  <c:v>3.0355427473583163E-2</c:v>
                </c:pt>
                <c:pt idx="172">
                  <c:v>-7.8314376281933065E-3</c:v>
                </c:pt>
                <c:pt idx="173">
                  <c:v>-1.9921067468520931E-2</c:v>
                </c:pt>
                <c:pt idx="174">
                  <c:v>-1.3614573346116919E-2</c:v>
                </c:pt>
                <c:pt idx="175">
                  <c:v>-5.6376360808709008E-3</c:v>
                </c:pt>
                <c:pt idx="176">
                  <c:v>1.0948191593352892E-2</c:v>
                </c:pt>
                <c:pt idx="177">
                  <c:v>8.3156062657126564E-3</c:v>
                </c:pt>
                <c:pt idx="178">
                  <c:v>-2.6083621020329902E-2</c:v>
                </c:pt>
                <c:pt idx="179">
                  <c:v>-2.2055927530523847E-2</c:v>
                </c:pt>
                <c:pt idx="180">
                  <c:v>3.1614981876761983E-2</c:v>
                </c:pt>
                <c:pt idx="181">
                  <c:v>-7.4175287917236489E-3</c:v>
                </c:pt>
                <c:pt idx="182">
                  <c:v>1.6125860373647955E-2</c:v>
                </c:pt>
                <c:pt idx="183">
                  <c:v>-1.7998838784594538E-2</c:v>
                </c:pt>
                <c:pt idx="184">
                  <c:v>4.7299960583366222E-3</c:v>
                </c:pt>
                <c:pt idx="185">
                  <c:v>1.1769321302472003E-3</c:v>
                </c:pt>
                <c:pt idx="186">
                  <c:v>1.1167711598745982E-2</c:v>
                </c:pt>
                <c:pt idx="187">
                  <c:v>4.3983724084479814E-2</c:v>
                </c:pt>
                <c:pt idx="188">
                  <c:v>-1.2435040831477388E-2</c:v>
                </c:pt>
                <c:pt idx="189">
                  <c:v>0</c:v>
                </c:pt>
                <c:pt idx="190">
                  <c:v>0</c:v>
                </c:pt>
                <c:pt idx="191">
                  <c:v>9.2087953392220225E-3</c:v>
                </c:pt>
                <c:pt idx="192">
                  <c:v>5.0651769087523321E-2</c:v>
                </c:pt>
                <c:pt idx="193">
                  <c:v>-5.3172633817795542E-3</c:v>
                </c:pt>
                <c:pt idx="194">
                  <c:v>8.0185317177476709E-3</c:v>
                </c:pt>
                <c:pt idx="195">
                  <c:v>-1.7677214071068305E-4</c:v>
                </c:pt>
                <c:pt idx="196">
                  <c:v>1.9271570014144271E-2</c:v>
                </c:pt>
                <c:pt idx="197">
                  <c:v>4.6834345186470318E-3</c:v>
                </c:pt>
                <c:pt idx="198">
                  <c:v>-8.6325966850828422E-3</c:v>
                </c:pt>
                <c:pt idx="199">
                  <c:v>3.1522117729014289E-2</c:v>
                </c:pt>
                <c:pt idx="200">
                  <c:v>-2.0935336822556081E-2</c:v>
                </c:pt>
                <c:pt idx="201">
                  <c:v>-3.4488704949129953E-3</c:v>
                </c:pt>
                <c:pt idx="202">
                  <c:v>-8.9980965564975951E-3</c:v>
                </c:pt>
                <c:pt idx="203">
                  <c:v>-8.5559629823643048E-3</c:v>
                </c:pt>
                <c:pt idx="204">
                  <c:v>-3.3462486791123861E-3</c:v>
                </c:pt>
                <c:pt idx="205">
                  <c:v>2.1205159922248551E-3</c:v>
                </c:pt>
                <c:pt idx="206">
                  <c:v>1.9396931758067257E-2</c:v>
                </c:pt>
                <c:pt idx="207">
                  <c:v>-1.0205846739318332E-2</c:v>
                </c:pt>
                <c:pt idx="208">
                  <c:v>9.2624956308982754E-3</c:v>
                </c:pt>
                <c:pt idx="209">
                  <c:v>0</c:v>
                </c:pt>
                <c:pt idx="210">
                  <c:v>-2.5974025974026035E-2</c:v>
                </c:pt>
                <c:pt idx="211">
                  <c:v>2.3999999999999962E-2</c:v>
                </c:pt>
                <c:pt idx="212">
                  <c:v>3.2812500000000008E-2</c:v>
                </c:pt>
                <c:pt idx="213">
                  <c:v>-3.1938140864010973E-3</c:v>
                </c:pt>
                <c:pt idx="214">
                  <c:v>-1.9730185497470489E-2</c:v>
                </c:pt>
                <c:pt idx="215">
                  <c:v>7.7412695682091744E-3</c:v>
                </c:pt>
                <c:pt idx="216">
                  <c:v>-1.3997951519289835E-2</c:v>
                </c:pt>
                <c:pt idx="217">
                  <c:v>-1.0734072022160559E-2</c:v>
                </c:pt>
                <c:pt idx="218">
                  <c:v>1.960098004900231E-2</c:v>
                </c:pt>
                <c:pt idx="219">
                  <c:v>-1.5619636113971732E-2</c:v>
                </c:pt>
                <c:pt idx="220">
                  <c:v>-2.4934612031386343E-2</c:v>
                </c:pt>
                <c:pt idx="221">
                  <c:v>-9.4778254649499176E-3</c:v>
                </c:pt>
                <c:pt idx="222">
                  <c:v>2.7802852500451333E-2</c:v>
                </c:pt>
                <c:pt idx="223">
                  <c:v>-1.7038468294396546E-2</c:v>
                </c:pt>
                <c:pt idx="224">
                  <c:v>3.9313795568263477E-3</c:v>
                </c:pt>
                <c:pt idx="225">
                  <c:v>2.1715913136347433E-2</c:v>
                </c:pt>
                <c:pt idx="226">
                  <c:v>-5.574912891986067E-3</c:v>
                </c:pt>
                <c:pt idx="227">
                  <c:v>1.4365802382620856E-2</c:v>
                </c:pt>
                <c:pt idx="228">
                  <c:v>-7.0811744386874561E-3</c:v>
                </c:pt>
                <c:pt idx="229">
                  <c:v>1.0088711080187985E-2</c:v>
                </c:pt>
                <c:pt idx="230">
                  <c:v>-1.9459273290855936E-2</c:v>
                </c:pt>
                <c:pt idx="231">
                  <c:v>9.8349139445029939E-3</c:v>
                </c:pt>
                <c:pt idx="232">
                  <c:v>-1.8608695652173948E-2</c:v>
                </c:pt>
                <c:pt idx="233">
                  <c:v>8.3289030657452776E-3</c:v>
                </c:pt>
                <c:pt idx="234">
                  <c:v>-2.9876977152900434E-3</c:v>
                </c:pt>
                <c:pt idx="235">
                  <c:v>-1.3749338974087836E-2</c:v>
                </c:pt>
                <c:pt idx="236">
                  <c:v>9.1152815013405102E-3</c:v>
                </c:pt>
                <c:pt idx="237">
                  <c:v>-9.032943676939454E-3</c:v>
                </c:pt>
                <c:pt idx="238">
                  <c:v>7.1492403932090225E-4</c:v>
                </c:pt>
                <c:pt idx="239">
                  <c:v>4.3043400607251231E-2</c:v>
                </c:pt>
                <c:pt idx="240">
                  <c:v>7.7054794520547828E-3</c:v>
                </c:pt>
                <c:pt idx="241">
                  <c:v>2.9056924384027235E-2</c:v>
                </c:pt>
                <c:pt idx="242">
                  <c:v>8.9167767503302957E-3</c:v>
                </c:pt>
                <c:pt idx="243">
                  <c:v>6.8739770867430137E-3</c:v>
                </c:pt>
                <c:pt idx="244">
                  <c:v>4.2262678803640765E-3</c:v>
                </c:pt>
                <c:pt idx="245">
                  <c:v>9.0644221430883857E-3</c:v>
                </c:pt>
                <c:pt idx="246">
                  <c:v>-1.6522297080526108E-2</c:v>
                </c:pt>
                <c:pt idx="247">
                  <c:v>-6.1980101125428564E-3</c:v>
                </c:pt>
                <c:pt idx="248">
                  <c:v>-1.0339734121122554E-2</c:v>
                </c:pt>
                <c:pt idx="249">
                  <c:v>-1.2935323383084625E-2</c:v>
                </c:pt>
                <c:pt idx="250">
                  <c:v>-8.7365591397848795E-3</c:v>
                </c:pt>
                <c:pt idx="251">
                  <c:v>1.5254237288135568E-2</c:v>
                </c:pt>
                <c:pt idx="252">
                  <c:v>1.1686143572620488E-3</c:v>
                </c:pt>
                <c:pt idx="253">
                  <c:v>2.0843755210938803E-2</c:v>
                </c:pt>
                <c:pt idx="254">
                  <c:v>7.5138843515191543E-3</c:v>
                </c:pt>
                <c:pt idx="255">
                  <c:v>1.1186770428015556E-2</c:v>
                </c:pt>
                <c:pt idx="256">
                  <c:v>-1.7636684303351164E-3</c:v>
                </c:pt>
                <c:pt idx="257">
                  <c:v>-2.328943141663983E-2</c:v>
                </c:pt>
                <c:pt idx="258">
                  <c:v>1.7760236803157317E-2</c:v>
                </c:pt>
                <c:pt idx="259">
                  <c:v>1.1310389400549408E-2</c:v>
                </c:pt>
                <c:pt idx="260">
                  <c:v>1.0544815465729322E-2</c:v>
                </c:pt>
                <c:pt idx="261">
                  <c:v>3.3201581027667839E-3</c:v>
                </c:pt>
                <c:pt idx="262">
                  <c:v>-9.4547746612042667E-4</c:v>
                </c:pt>
                <c:pt idx="263">
                  <c:v>8.2018927444795723E-3</c:v>
                </c:pt>
                <c:pt idx="264">
                  <c:v>-1.720901126408015E-2</c:v>
                </c:pt>
                <c:pt idx="265">
                  <c:v>9.3919134033747468E-3</c:v>
                </c:pt>
                <c:pt idx="266">
                  <c:v>4.100299637281154E-3</c:v>
                </c:pt>
                <c:pt idx="267">
                  <c:v>1.3193026543112867E-2</c:v>
                </c:pt>
                <c:pt idx="268">
                  <c:v>-2.6352503487831334E-2</c:v>
                </c:pt>
                <c:pt idx="269">
                  <c:v>2.4996019742079292E-2</c:v>
                </c:pt>
                <c:pt idx="270">
                  <c:v>1.0251630941286088E-2</c:v>
                </c:pt>
                <c:pt idx="271">
                  <c:v>-3.6900369003688704E-3</c:v>
                </c:pt>
                <c:pt idx="272">
                  <c:v>-4.0123456790124518E-3</c:v>
                </c:pt>
                <c:pt idx="273">
                  <c:v>9.2965602726991781E-3</c:v>
                </c:pt>
                <c:pt idx="274">
                  <c:v>3.8378876266502099E-3</c:v>
                </c:pt>
                <c:pt idx="275">
                  <c:v>2.4009787429270537E-2</c:v>
                </c:pt>
                <c:pt idx="276">
                  <c:v>1.3739545997610594E-2</c:v>
                </c:pt>
                <c:pt idx="277">
                  <c:v>-3.3883323512080986E-3</c:v>
                </c:pt>
                <c:pt idx="278">
                  <c:v>4.7302291204730272E-3</c:v>
                </c:pt>
                <c:pt idx="279">
                  <c:v>3.9723407385611502E-3</c:v>
                </c:pt>
                <c:pt idx="280">
                  <c:v>4.9824150058616363E-3</c:v>
                </c:pt>
                <c:pt idx="281">
                  <c:v>-3.0621172353455686E-3</c:v>
                </c:pt>
                <c:pt idx="282">
                  <c:v>2.6327336551119911E-3</c:v>
                </c:pt>
                <c:pt idx="283">
                  <c:v>3.0634573304157411E-3</c:v>
                </c:pt>
                <c:pt idx="284">
                  <c:v>5.9627690517742114E-3</c:v>
                </c:pt>
                <c:pt idx="285">
                  <c:v>-4.6262830706953924E-3</c:v>
                </c:pt>
                <c:pt idx="286">
                  <c:v>-5.8097312999267389E-4</c:v>
                </c:pt>
                <c:pt idx="287">
                  <c:v>-1.3660805115535576E-2</c:v>
                </c:pt>
                <c:pt idx="288">
                  <c:v>4.1255341093267232E-3</c:v>
                </c:pt>
                <c:pt idx="289">
                  <c:v>-6.7498165810712047E-3</c:v>
                </c:pt>
                <c:pt idx="290">
                  <c:v>7.386615452799501E-3</c:v>
                </c:pt>
                <c:pt idx="291">
                  <c:v>3.0796304443466648E-3</c:v>
                </c:pt>
                <c:pt idx="292">
                  <c:v>3.0701754385964778E-3</c:v>
                </c:pt>
                <c:pt idx="293">
                  <c:v>-1.7490161783996518E-2</c:v>
                </c:pt>
                <c:pt idx="294">
                  <c:v>5.7854917668002659E-3</c:v>
                </c:pt>
                <c:pt idx="295">
                  <c:v>1.3274336283185034E-3</c:v>
                </c:pt>
                <c:pt idx="296">
                  <c:v>-1.7822948887906843E-2</c:v>
                </c:pt>
                <c:pt idx="297">
                  <c:v>-2.249550089982089E-3</c:v>
                </c:pt>
                <c:pt idx="298">
                  <c:v>1.2776191191943613E-2</c:v>
                </c:pt>
                <c:pt idx="299">
                  <c:v>-2.9682398337795604E-4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60-44A4-B979-B07D6F16FA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0070688"/>
        <c:axId val="1"/>
      </c:lineChart>
      <c:dateAx>
        <c:axId val="212007068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Offset val="100"/>
        <c:baseTimeUnit val="days"/>
      </c:dateAx>
      <c:valAx>
        <c:axId val="1"/>
        <c:scaling>
          <c:orientation val="minMax"/>
        </c:scaling>
        <c:delete val="0"/>
        <c:axPos val="l"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212007068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4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sempli</c:v>
          </c:tx>
          <c:marker>
            <c:symbol val="none"/>
          </c:marker>
          <c:val>
            <c:numLit>
              <c:formatCode>General</c:formatCode>
              <c:ptCount val="149"/>
              <c:pt idx="0">
                <c:v>5.342075737261831E-2</c:v>
              </c:pt>
              <c:pt idx="1">
                <c:v>5.3213045964285971E-2</c:v>
              </c:pt>
              <c:pt idx="2">
                <c:v>4.6366241617126852E-2</c:v>
              </c:pt>
              <c:pt idx="3">
                <c:v>4.3985972823594073E-2</c:v>
              </c:pt>
              <c:pt idx="4">
                <c:v>4.3407005880344816E-2</c:v>
              </c:pt>
              <c:pt idx="5">
                <c:v>4.2921602075140765E-2</c:v>
              </c:pt>
              <c:pt idx="6">
                <c:v>4.5695989922940543E-2</c:v>
              </c:pt>
              <c:pt idx="7">
                <c:v>4.5248412842628989E-2</c:v>
              </c:pt>
              <c:pt idx="8">
                <c:v>4.5604649980187817E-2</c:v>
              </c:pt>
              <c:pt idx="9">
                <c:v>4.6244308897437754E-2</c:v>
              </c:pt>
              <c:pt idx="10">
                <c:v>4.629353642987858E-2</c:v>
              </c:pt>
              <c:pt idx="11">
                <c:v>4.6301683141801393E-2</c:v>
              </c:pt>
              <c:pt idx="12">
                <c:v>4.7656670372466174E-2</c:v>
              </c:pt>
              <c:pt idx="13">
                <c:v>4.7063295933189787E-2</c:v>
              </c:pt>
              <c:pt idx="14">
                <c:v>4.6645908532900175E-2</c:v>
              </c:pt>
              <c:pt idx="15">
                <c:v>4.6570558386321362E-2</c:v>
              </c:pt>
              <c:pt idx="16">
                <c:v>4.6626427933379753E-2</c:v>
              </c:pt>
              <c:pt idx="17">
                <c:v>4.6991439628579823E-2</c:v>
              </c:pt>
              <c:pt idx="18">
                <c:v>4.7256400339807075E-2</c:v>
              </c:pt>
              <c:pt idx="19">
                <c:v>4.8641188245969774E-2</c:v>
              </c:pt>
              <c:pt idx="20">
                <c:v>4.8172310715862608E-2</c:v>
              </c:pt>
              <c:pt idx="21">
                <c:v>4.8392372311237303E-2</c:v>
              </c:pt>
              <c:pt idx="22">
                <c:v>4.8505333756822797E-2</c:v>
              </c:pt>
              <c:pt idx="23">
                <c:v>4.9655748649164611E-2</c:v>
              </c:pt>
              <c:pt idx="24">
                <c:v>4.9783726472615628E-2</c:v>
              </c:pt>
              <c:pt idx="25">
                <c:v>5.1118877210649991E-2</c:v>
              </c:pt>
              <c:pt idx="26">
                <c:v>5.0481154022730006E-2</c:v>
              </c:pt>
              <c:pt idx="27">
                <c:v>4.8905245705870716E-2</c:v>
              </c:pt>
              <c:pt idx="28">
                <c:v>4.8798946461763311E-2</c:v>
              </c:pt>
              <c:pt idx="29">
                <c:v>4.8994043749780399E-2</c:v>
              </c:pt>
              <c:pt idx="30">
                <c:v>4.9010774294130623E-2</c:v>
              </c:pt>
              <c:pt idx="31">
                <c:v>5.0736565604934385E-2</c:v>
              </c:pt>
              <c:pt idx="32">
                <c:v>5.2332221318490912E-2</c:v>
              </c:pt>
              <c:pt idx="33">
                <c:v>5.4055502484906162E-2</c:v>
              </c:pt>
              <c:pt idx="34">
                <c:v>5.451583609285085E-2</c:v>
              </c:pt>
              <c:pt idx="35">
                <c:v>5.6317307628867511E-2</c:v>
              </c:pt>
              <c:pt idx="36">
                <c:v>5.5586928037726246E-2</c:v>
              </c:pt>
              <c:pt idx="37">
                <c:v>5.5339529652888304E-2</c:v>
              </c:pt>
              <c:pt idx="38">
                <c:v>5.5961472214528254E-2</c:v>
              </c:pt>
              <c:pt idx="39">
                <c:v>5.6156811578753893E-2</c:v>
              </c:pt>
              <c:pt idx="40">
                <c:v>5.6524764778795027E-2</c:v>
              </c:pt>
              <c:pt idx="41">
                <c:v>5.7048722609650174E-2</c:v>
              </c:pt>
              <c:pt idx="42">
                <c:v>5.6862667698673014E-2</c:v>
              </c:pt>
              <c:pt idx="43">
                <c:v>5.6844836372321531E-2</c:v>
              </c:pt>
              <c:pt idx="44">
                <c:v>5.6960572503923133E-2</c:v>
              </c:pt>
              <c:pt idx="45">
                <c:v>5.6690727539560018E-2</c:v>
              </c:pt>
              <c:pt idx="46">
                <c:v>5.6891059841369641E-2</c:v>
              </c:pt>
              <c:pt idx="47">
                <c:v>5.7068633509737413E-2</c:v>
              </c:pt>
              <c:pt idx="48">
                <c:v>5.4721205598217117E-2</c:v>
              </c:pt>
              <c:pt idx="49">
                <c:v>5.4769237287238828E-2</c:v>
              </c:pt>
              <c:pt idx="50">
                <c:v>6.3579620344025881E-2</c:v>
              </c:pt>
              <c:pt idx="51">
                <c:v>6.6176053137829996E-2</c:v>
              </c:pt>
              <c:pt idx="52">
                <c:v>6.6149290603303046E-2</c:v>
              </c:pt>
              <c:pt idx="53">
                <c:v>6.6863115251119223E-2</c:v>
              </c:pt>
              <c:pt idx="54">
                <c:v>6.7073755116446448E-2</c:v>
              </c:pt>
              <c:pt idx="55">
                <c:v>6.7440849498368677E-2</c:v>
              </c:pt>
              <c:pt idx="56">
                <c:v>6.6527883879677702E-2</c:v>
              </c:pt>
              <c:pt idx="57">
                <c:v>6.6667363269268365E-2</c:v>
              </c:pt>
              <c:pt idx="58">
                <c:v>6.7668727502163364E-2</c:v>
              </c:pt>
              <c:pt idx="59">
                <c:v>6.76992667056351E-2</c:v>
              </c:pt>
              <c:pt idx="60">
                <c:v>6.7691518107023882E-2</c:v>
              </c:pt>
              <c:pt idx="61">
                <c:v>6.7792907034193411E-2</c:v>
              </c:pt>
              <c:pt idx="62">
                <c:v>6.789667127765607E-2</c:v>
              </c:pt>
              <c:pt idx="63">
                <c:v>6.7927772330985917E-2</c:v>
              </c:pt>
              <c:pt idx="64">
                <c:v>6.8041919110009855E-2</c:v>
              </c:pt>
              <c:pt idx="65">
                <c:v>7.001024455293739E-2</c:v>
              </c:pt>
              <c:pt idx="66">
                <c:v>6.8603344186650303E-2</c:v>
              </c:pt>
              <c:pt idx="67">
                <c:v>6.8959186164187891E-2</c:v>
              </c:pt>
              <c:pt idx="68">
                <c:v>6.8833898027133328E-2</c:v>
              </c:pt>
              <c:pt idx="69">
                <c:v>6.9324349721978831E-2</c:v>
              </c:pt>
              <c:pt idx="70">
                <c:v>6.9431743268562246E-2</c:v>
              </c:pt>
              <c:pt idx="71">
                <c:v>6.9521828091159116E-2</c:v>
              </c:pt>
              <c:pt idx="72">
                <c:v>6.8745072036648286E-2</c:v>
              </c:pt>
              <c:pt idx="73">
                <c:v>6.8878197297225829E-2</c:v>
              </c:pt>
              <c:pt idx="74">
                <c:v>6.9169181482802752E-2</c:v>
              </c:pt>
              <c:pt idx="75">
                <c:v>6.9200325092757448E-2</c:v>
              </c:pt>
              <c:pt idx="76">
                <c:v>6.9247724759415166E-2</c:v>
              </c:pt>
              <c:pt idx="77">
                <c:v>6.9125673378411037E-2</c:v>
              </c:pt>
              <c:pt idx="78">
                <c:v>6.8739382448265954E-2</c:v>
              </c:pt>
              <c:pt idx="79">
                <c:v>6.8105590776841043E-2</c:v>
              </c:pt>
              <c:pt idx="80">
                <c:v>6.8261740919183814E-2</c:v>
              </c:pt>
              <c:pt idx="81">
                <c:v>6.8990162064448912E-2</c:v>
              </c:pt>
              <c:pt idx="82">
                <c:v>6.9062443202120294E-2</c:v>
              </c:pt>
              <c:pt idx="83">
                <c:v>6.8428002011880637E-2</c:v>
              </c:pt>
              <c:pt idx="84">
                <c:v>6.9767276530321581E-2</c:v>
              </c:pt>
              <c:pt idx="85">
                <c:v>6.9431778342653752E-2</c:v>
              </c:pt>
              <c:pt idx="86">
                <c:v>6.9565860498416218E-2</c:v>
              </c:pt>
              <c:pt idx="87">
                <c:v>6.9773552382342965E-2</c:v>
              </c:pt>
              <c:pt idx="88">
                <c:v>6.9756835628374494E-2</c:v>
              </c:pt>
              <c:pt idx="89">
                <c:v>6.9798165307417184E-2</c:v>
              </c:pt>
              <c:pt idx="90">
                <c:v>7.073586806397221E-2</c:v>
              </c:pt>
              <c:pt idx="91">
                <c:v>7.1514120037316553E-2</c:v>
              </c:pt>
              <c:pt idx="92">
                <c:v>7.0502154014549359E-2</c:v>
              </c:pt>
              <c:pt idx="93">
                <c:v>6.9038660668937241E-2</c:v>
              </c:pt>
              <c:pt idx="94">
                <c:v>6.8748233665016228E-2</c:v>
              </c:pt>
              <c:pt idx="95">
                <c:v>6.730430601925104E-2</c:v>
              </c:pt>
              <c:pt idx="96">
                <c:v>6.7190677490704162E-2</c:v>
              </c:pt>
              <c:pt idx="97">
                <c:v>6.6648354275553337E-2</c:v>
              </c:pt>
              <c:pt idx="98">
                <c:v>6.6089943412903543E-2</c:v>
              </c:pt>
              <c:pt idx="99">
                <c:v>6.6693336701600561E-2</c:v>
              </c:pt>
              <c:pt idx="100">
                <c:v>6.647640106732508E-2</c:v>
              </c:pt>
              <c:pt idx="101">
                <c:v>6.6112314916165218E-2</c:v>
              </c:pt>
              <c:pt idx="102">
                <c:v>6.6097249444712181E-2</c:v>
              </c:pt>
              <c:pt idx="103">
                <c:v>6.6159580239109436E-2</c:v>
              </c:pt>
              <c:pt idx="104">
                <c:v>6.6176660808157026E-2</c:v>
              </c:pt>
              <c:pt idx="105">
                <c:v>6.6309847193049082E-2</c:v>
              </c:pt>
              <c:pt idx="106">
                <c:v>6.6706617157485631E-2</c:v>
              </c:pt>
              <c:pt idx="107">
                <c:v>6.6255372327185189E-2</c:v>
              </c:pt>
              <c:pt idx="108">
                <c:v>6.7008633890201702E-2</c:v>
              </c:pt>
              <c:pt idx="109">
                <c:v>6.7016078957143607E-2</c:v>
              </c:pt>
              <c:pt idx="110">
                <c:v>5.8372903305002145E-2</c:v>
              </c:pt>
              <c:pt idx="111">
                <c:v>5.5699461917119213E-2</c:v>
              </c:pt>
              <c:pt idx="112">
                <c:v>5.5659760007731748E-2</c:v>
              </c:pt>
              <c:pt idx="113">
                <c:v>5.4362156287513126E-2</c:v>
              </c:pt>
              <c:pt idx="114">
                <c:v>5.4240086371533054E-2</c:v>
              </c:pt>
              <c:pt idx="115">
                <c:v>5.3633168799623557E-2</c:v>
              </c:pt>
              <c:pt idx="116">
                <c:v>5.4027982769754651E-2</c:v>
              </c:pt>
              <c:pt idx="117">
                <c:v>5.395563512232774E-2</c:v>
              </c:pt>
              <c:pt idx="118">
                <c:v>5.3091360890210083E-2</c:v>
              </c:pt>
              <c:pt idx="119">
                <c:v>5.3129272531149858E-2</c:v>
              </c:pt>
              <c:pt idx="120">
                <c:v>5.2896035627686064E-2</c:v>
              </c:pt>
              <c:pt idx="121">
                <c:v>5.3126626367742312E-2</c:v>
              </c:pt>
              <c:pt idx="122">
                <c:v>5.3065144359447806E-2</c:v>
              </c:pt>
              <c:pt idx="123">
                <c:v>5.2709327741724966E-2</c:v>
              </c:pt>
              <c:pt idx="124">
                <c:v>5.2662018057242153E-2</c:v>
              </c:pt>
              <c:pt idx="125">
                <c:v>5.0332237721042297E-2</c:v>
              </c:pt>
              <c:pt idx="126">
                <c:v>5.0151227376739778E-2</c:v>
              </c:pt>
              <c:pt idx="127">
                <c:v>5.0587740993407709E-2</c:v>
              </c:pt>
              <c:pt idx="128">
                <c:v>5.0326875398607127E-2</c:v>
              </c:pt>
              <c:pt idx="129">
                <c:v>4.886276797779901E-2</c:v>
              </c:pt>
              <c:pt idx="130">
                <c:v>4.9396425572739301E-2</c:v>
              </c:pt>
              <c:pt idx="131">
                <c:v>4.9260814139529929E-2</c:v>
              </c:pt>
              <c:pt idx="132">
                <c:v>4.8781139204874008E-2</c:v>
              </c:pt>
              <c:pt idx="133">
                <c:v>4.8640002225448009E-2</c:v>
              </c:pt>
              <c:pt idx="134">
                <c:v>4.8284019292630979E-2</c:v>
              </c:pt>
              <c:pt idx="135">
                <c:v>4.8248868788430294E-2</c:v>
              </c:pt>
              <c:pt idx="136">
                <c:v>4.7986759674736305E-2</c:v>
              </c:pt>
              <c:pt idx="137">
                <c:v>4.6945029851201005E-2</c:v>
              </c:pt>
              <c:pt idx="138">
                <c:v>4.6915818703710213E-2</c:v>
              </c:pt>
              <c:pt idx="139">
                <c:v>4.7260355066648989E-2</c:v>
              </c:pt>
              <c:pt idx="140">
                <c:v>4.7205201656461998E-2</c:v>
              </c:pt>
              <c:pt idx="141">
                <c:v>4.6228168599478411E-2</c:v>
              </c:pt>
              <c:pt idx="142">
                <c:v>4.6077189703852418E-2</c:v>
              </c:pt>
              <c:pt idx="143">
                <c:v>4.5667708148478696E-2</c:v>
              </c:pt>
              <c:pt idx="144">
                <c:v>4.3882194523137852E-2</c:v>
              </c:pt>
              <c:pt idx="145">
                <c:v>4.3051659211505014E-2</c:v>
              </c:pt>
              <c:pt idx="146">
                <c:v>4.2736726080271514E-2</c:v>
              </c:pt>
              <c:pt idx="147">
                <c:v>4.311969291898534E-2</c:v>
              </c:pt>
              <c:pt idx="148">
                <c:v>4.3100917684455661E-2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B1B-4211-965E-FC3AC91337F3}"/>
            </c:ext>
          </c:extLst>
        </c:ser>
        <c:ser>
          <c:idx val="1"/>
          <c:order val="1"/>
          <c:tx>
            <c:v>espon</c:v>
          </c:tx>
          <c:marker>
            <c:symbol val="none"/>
          </c:marker>
          <c:val>
            <c:numLit>
              <c:formatCode>General</c:formatCode>
              <c:ptCount val="149"/>
              <c:pt idx="0">
                <c:v>5.16070332204802E-2</c:v>
              </c:pt>
              <c:pt idx="1">
                <c:v>5.0718407921127077E-2</c:v>
              </c:pt>
              <c:pt idx="2">
                <c:v>4.8040163260296843E-2</c:v>
              </c:pt>
              <c:pt idx="3">
                <c:v>4.7055832284285233E-2</c:v>
              </c:pt>
              <c:pt idx="4">
                <c:v>4.6071157197021595E-2</c:v>
              </c:pt>
              <c:pt idx="5">
                <c:v>4.5145154919885376E-2</c:v>
              </c:pt>
              <c:pt idx="6">
                <c:v>5.050734162475836E-2</c:v>
              </c:pt>
              <c:pt idx="7">
                <c:v>4.9450150409653219E-2</c:v>
              </c:pt>
              <c:pt idx="8">
                <c:v>4.9865360671051538E-2</c:v>
              </c:pt>
              <c:pt idx="9">
                <c:v>5.0172403348109774E-2</c:v>
              </c:pt>
              <c:pt idx="10">
                <c:v>4.9694595100531938E-2</c:v>
              </c:pt>
              <c:pt idx="11">
                <c:v>4.908603203658999E-2</c:v>
              </c:pt>
              <c:pt idx="12">
                <c:v>5.2570785624422793E-2</c:v>
              </c:pt>
              <c:pt idx="13">
                <c:v>5.249114288118796E-2</c:v>
              </c:pt>
              <c:pt idx="14">
                <c:v>5.143327224207922E-2</c:v>
              </c:pt>
              <c:pt idx="15">
                <c:v>5.0471235104225215E-2</c:v>
              </c:pt>
              <c:pt idx="16">
                <c:v>5.0142234681351067E-2</c:v>
              </c:pt>
              <c:pt idx="17">
                <c:v>5.1851474316323747E-2</c:v>
              </c:pt>
              <c:pt idx="18">
                <c:v>5.2290257461986553E-2</c:v>
              </c:pt>
              <c:pt idx="19">
                <c:v>5.3442092389946239E-2</c:v>
              </c:pt>
              <c:pt idx="20">
                <c:v>5.236635367526183E-2</c:v>
              </c:pt>
              <c:pt idx="21">
                <c:v>5.2635479633724336E-2</c:v>
              </c:pt>
              <c:pt idx="22">
                <c:v>5.1677576196665916E-2</c:v>
              </c:pt>
              <c:pt idx="23">
                <c:v>5.3341382846960633E-2</c:v>
              </c:pt>
              <c:pt idx="24">
                <c:v>5.2420309621898711E-2</c:v>
              </c:pt>
              <c:pt idx="25">
                <c:v>5.3709591137215677E-2</c:v>
              </c:pt>
              <c:pt idx="26">
                <c:v>5.2588541002054325E-2</c:v>
              </c:pt>
              <c:pt idx="27">
                <c:v>5.1348832514322325E-2</c:v>
              </c:pt>
              <c:pt idx="28">
                <c:v>5.0646688799290372E-2</c:v>
              </c:pt>
              <c:pt idx="29">
                <c:v>4.9960957296225295E-2</c:v>
              </c:pt>
              <c:pt idx="30">
                <c:v>4.902741574003678E-2</c:v>
              </c:pt>
              <c:pt idx="31">
                <c:v>5.3268076030102161E-2</c:v>
              </c:pt>
              <c:pt idx="32">
                <c:v>5.5296894083397122E-2</c:v>
              </c:pt>
              <c:pt idx="33">
                <c:v>5.9370172310511692E-2</c:v>
              </c:pt>
              <c:pt idx="34">
                <c:v>5.8938840890623893E-2</c:v>
              </c:pt>
              <c:pt idx="35">
                <c:v>6.1388526737343824E-2</c:v>
              </c:pt>
              <c:pt idx="36">
                <c:v>6.0603878418741423E-2</c:v>
              </c:pt>
              <c:pt idx="37">
                <c:v>6.1899724546361036E-2</c:v>
              </c:pt>
              <c:pt idx="38">
                <c:v>6.2605325567478942E-2</c:v>
              </c:pt>
              <c:pt idx="39">
                <c:v>6.164596226369571E-2</c:v>
              </c:pt>
              <c:pt idx="40">
                <c:v>6.1174832178265116E-2</c:v>
              </c:pt>
              <c:pt idx="41">
                <c:v>6.1684545011726453E-2</c:v>
              </c:pt>
              <c:pt idx="42">
                <c:v>6.0746830832605188E-2</c:v>
              </c:pt>
              <c:pt idx="43">
                <c:v>5.9653571224333693E-2</c:v>
              </c:pt>
              <c:pt idx="44">
                <c:v>5.8656411587841011E-2</c:v>
              </c:pt>
              <c:pt idx="45">
                <c:v>5.7628443803018105E-2</c:v>
              </c:pt>
              <c:pt idx="46">
                <c:v>5.7499139030373285E-2</c:v>
              </c:pt>
              <c:pt idx="47">
                <c:v>5.7842814688194494E-2</c:v>
              </c:pt>
              <c:pt idx="48">
                <c:v>5.6033800676970058E-2</c:v>
              </c:pt>
              <c:pt idx="49">
                <c:v>5.5004003168613848E-2</c:v>
              </c:pt>
              <c:pt idx="50">
                <c:v>7.5691320227184319E-2</c:v>
              </c:pt>
              <c:pt idx="51">
                <c:v>7.9293654691509619E-2</c:v>
              </c:pt>
              <c:pt idx="52">
                <c:v>7.8008624206887228E-2</c:v>
              </c:pt>
              <c:pt idx="53">
                <c:v>7.9200864753013175E-2</c:v>
              </c:pt>
              <c:pt idx="54">
                <c:v>7.8261210009328369E-2</c:v>
              </c:pt>
              <c:pt idx="55">
                <c:v>7.7530158549411546E-2</c:v>
              </c:pt>
              <c:pt idx="56">
                <c:v>7.58779111410504E-2</c:v>
              </c:pt>
              <c:pt idx="57">
                <c:v>7.4816204145980544E-2</c:v>
              </c:pt>
              <c:pt idx="58">
                <c:v>7.6147146910879038E-2</c:v>
              </c:pt>
              <c:pt idx="59">
                <c:v>7.4826584617862554E-2</c:v>
              </c:pt>
              <c:pt idx="60">
                <c:v>7.3649409375952879E-2</c:v>
              </c:pt>
              <c:pt idx="61">
                <c:v>7.2702761823770071E-2</c:v>
              </c:pt>
              <c:pt idx="62">
                <c:v>7.1607229627348293E-2</c:v>
              </c:pt>
              <c:pt idx="63">
                <c:v>7.0634726347390292E-2</c:v>
              </c:pt>
              <c:pt idx="64">
                <c:v>6.9654871309421468E-2</c:v>
              </c:pt>
              <c:pt idx="65">
                <c:v>7.3417341433235223E-2</c:v>
              </c:pt>
              <c:pt idx="66">
                <c:v>7.2573279955728626E-2</c:v>
              </c:pt>
              <c:pt idx="67">
                <c:v>7.2277962769879037E-2</c:v>
              </c:pt>
              <c:pt idx="68">
                <c:v>7.1424186820437177E-2</c:v>
              </c:pt>
              <c:pt idx="69">
                <c:v>7.2726597236191237E-2</c:v>
              </c:pt>
              <c:pt idx="70">
                <c:v>7.1599164104802521E-2</c:v>
              </c:pt>
              <c:pt idx="71">
                <c:v>7.0758832673866998E-2</c:v>
              </c:pt>
              <c:pt idx="72">
                <c:v>7.0227663338670171E-2</c:v>
              </c:pt>
              <c:pt idx="73">
                <c:v>6.9550020480886598E-2</c:v>
              </c:pt>
              <c:pt idx="74">
                <c:v>6.8835521447480785E-2</c:v>
              </c:pt>
              <c:pt idx="75">
                <c:v>6.7601549909968306E-2</c:v>
              </c:pt>
              <c:pt idx="76">
                <c:v>6.6688420711055338E-2</c:v>
              </c:pt>
              <c:pt idx="77">
                <c:v>6.6816734447015053E-2</c:v>
              </c:pt>
              <c:pt idx="78">
                <c:v>6.5568380723364447E-2</c:v>
              </c:pt>
              <c:pt idx="79">
                <c:v>6.4326260922619879E-2</c:v>
              </c:pt>
              <c:pt idx="80">
                <c:v>6.3534414557780639E-2</c:v>
              </c:pt>
              <c:pt idx="81">
                <c:v>6.5298076845779165E-2</c:v>
              </c:pt>
              <c:pt idx="82">
                <c:v>6.42882230287804E-2</c:v>
              </c:pt>
              <c:pt idx="83">
                <c:v>6.35551065110945E-2</c:v>
              </c:pt>
              <c:pt idx="84">
                <c:v>6.5853326180201427E-2</c:v>
              </c:pt>
              <c:pt idx="85">
                <c:v>6.5412115478630406E-2</c:v>
              </c:pt>
              <c:pt idx="86">
                <c:v>6.461648220576563E-2</c:v>
              </c:pt>
              <c:pt idx="87">
                <c:v>6.4214072042356948E-2</c:v>
              </c:pt>
              <c:pt idx="88">
                <c:v>6.3200977862660893E-2</c:v>
              </c:pt>
              <c:pt idx="89">
                <c:v>6.2439497719177436E-2</c:v>
              </c:pt>
              <c:pt idx="90">
                <c:v>6.4086046786386255E-2</c:v>
              </c:pt>
              <c:pt idx="91">
                <c:v>6.8582151688624887E-2</c:v>
              </c:pt>
              <c:pt idx="92">
                <c:v>6.7198873353575064E-2</c:v>
              </c:pt>
              <c:pt idx="93">
                <c:v>6.5849163244597927E-2</c:v>
              </c:pt>
              <c:pt idx="94">
                <c:v>6.4569202802748984E-2</c:v>
              </c:pt>
              <c:pt idx="95">
                <c:v>6.2988871157872148E-2</c:v>
              </c:pt>
              <c:pt idx="96">
                <c:v>6.1945606164160887E-2</c:v>
              </c:pt>
              <c:pt idx="97">
                <c:v>6.1956577290357806E-2</c:v>
              </c:pt>
              <c:pt idx="98">
                <c:v>6.0789838227323541E-2</c:v>
              </c:pt>
              <c:pt idx="99">
                <c:v>6.1325133051754251E-2</c:v>
              </c:pt>
              <c:pt idx="100">
                <c:v>6.0589436119243147E-2</c:v>
              </c:pt>
              <c:pt idx="101">
                <c:v>5.9873347448147866E-2</c:v>
              </c:pt>
              <c:pt idx="102">
                <c:v>5.8973694227887598E-2</c:v>
              </c:pt>
              <c:pt idx="103">
                <c:v>5.8004922909795462E-2</c:v>
              </c:pt>
              <c:pt idx="104">
                <c:v>5.7345196012166678E-2</c:v>
              </c:pt>
              <c:pt idx="105">
                <c:v>5.6592453783985253E-2</c:v>
              </c:pt>
              <c:pt idx="106">
                <c:v>5.7152303309374548E-2</c:v>
              </c:pt>
              <c:pt idx="107">
                <c:v>5.5976741159245058E-2</c:v>
              </c:pt>
              <c:pt idx="108">
                <c:v>5.7056324530043806E-2</c:v>
              </c:pt>
              <c:pt idx="109">
                <c:v>5.6108555693611284E-2</c:v>
              </c:pt>
              <c:pt idx="110">
                <c:v>5.5431949874458125E-2</c:v>
              </c:pt>
              <c:pt idx="111">
                <c:v>5.5304290874663042E-2</c:v>
              </c:pt>
              <c:pt idx="112">
                <c:v>5.4418418250766452E-2</c:v>
              </c:pt>
              <c:pt idx="113">
                <c:v>5.2959906047802346E-2</c:v>
              </c:pt>
              <c:pt idx="114">
                <c:v>5.232730650350096E-2</c:v>
              </c:pt>
              <c:pt idx="115">
                <c:v>5.1220128264123851E-2</c:v>
              </c:pt>
              <c:pt idx="116">
                <c:v>5.0957276203506964E-2</c:v>
              </c:pt>
              <c:pt idx="117">
                <c:v>5.0247291915974206E-2</c:v>
              </c:pt>
              <c:pt idx="118">
                <c:v>5.0489807378411411E-2</c:v>
              </c:pt>
              <c:pt idx="119">
                <c:v>4.9872723311511283E-2</c:v>
              </c:pt>
              <c:pt idx="120">
                <c:v>4.8914559911152317E-2</c:v>
              </c:pt>
              <c:pt idx="121">
                <c:v>4.8665916395353191E-2</c:v>
              </c:pt>
              <c:pt idx="122">
                <c:v>4.8487380488603876E-2</c:v>
              </c:pt>
              <c:pt idx="123">
                <c:v>4.7577598318161933E-2</c:v>
              </c:pt>
              <c:pt idx="124">
                <c:v>4.6963708540949445E-2</c:v>
              </c:pt>
              <c:pt idx="125">
                <c:v>4.5896155946198676E-2</c:v>
              </c:pt>
              <c:pt idx="126">
                <c:v>4.6061726036162425E-2</c:v>
              </c:pt>
              <c:pt idx="127">
                <c:v>4.7042960288960767E-2</c:v>
              </c:pt>
              <c:pt idx="128">
                <c:v>4.6094621340599218E-2</c:v>
              </c:pt>
              <c:pt idx="129">
                <c:v>4.4772933244707561E-2</c:v>
              </c:pt>
              <c:pt idx="130">
                <c:v>4.5640914533290604E-2</c:v>
              </c:pt>
              <c:pt idx="131">
                <c:v>4.5126178891003302E-2</c:v>
              </c:pt>
              <c:pt idx="132">
                <c:v>4.4525463716017039E-2</c:v>
              </c:pt>
              <c:pt idx="133">
                <c:v>4.4336433999899567E-2</c:v>
              </c:pt>
              <c:pt idx="134">
                <c:v>4.3456046839527494E-2</c:v>
              </c:pt>
              <c:pt idx="135">
                <c:v>4.267130308878006E-2</c:v>
              </c:pt>
              <c:pt idx="136">
                <c:v>4.1829560128991257E-2</c:v>
              </c:pt>
              <c:pt idx="137">
                <c:v>4.0764606199155791E-2</c:v>
              </c:pt>
              <c:pt idx="138">
                <c:v>4.0021205047881793E-2</c:v>
              </c:pt>
              <c:pt idx="139">
                <c:v>4.0224811850132866E-2</c:v>
              </c:pt>
              <c:pt idx="140">
                <c:v>4.0245026856913446E-2</c:v>
              </c:pt>
              <c:pt idx="141">
                <c:v>4.0827953598765211E-2</c:v>
              </c:pt>
              <c:pt idx="142">
                <c:v>4.0057441343639068E-2</c:v>
              </c:pt>
              <c:pt idx="143">
                <c:v>3.9647025595232595E-2</c:v>
              </c:pt>
              <c:pt idx="144">
                <c:v>4.0264989457453562E-2</c:v>
              </c:pt>
              <c:pt idx="145">
                <c:v>3.9373162356988456E-2</c:v>
              </c:pt>
              <c:pt idx="146">
                <c:v>3.8655465650609976E-2</c:v>
              </c:pt>
              <c:pt idx="147">
                <c:v>4.0356495791289498E-2</c:v>
              </c:pt>
              <c:pt idx="148">
                <c:v>3.9603513179336393E-2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B1B-4211-965E-FC3AC91337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599760"/>
        <c:axId val="1"/>
      </c:lineChart>
      <c:catAx>
        <c:axId val="36159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3.0000000000000002E-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361599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401802435667949"/>
          <c:y val="0.44619293158463053"/>
          <c:w val="0.14229681211004996"/>
          <c:h val="0.10452761971779717"/>
        </c:manualLayout>
      </c:layout>
      <c:overlay val="0"/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'Effetto Echo'!$G$1</c:f>
              <c:strCache>
                <c:ptCount val="1"/>
                <c:pt idx="0">
                  <c:v>sempli</c:v>
                </c:pt>
              </c:strCache>
            </c:strRef>
          </c:tx>
          <c:marker>
            <c:symbol val="none"/>
          </c:marker>
          <c:val>
            <c:numRef>
              <c:f>'Effetto Echo'!$G$2:$G$150</c:f>
              <c:numCache>
                <c:formatCode>0.00%</c:formatCode>
                <c:ptCount val="149"/>
                <c:pt idx="0">
                  <c:v>5.342075737261831E-2</c:v>
                </c:pt>
                <c:pt idx="1">
                  <c:v>5.3213045964285971E-2</c:v>
                </c:pt>
                <c:pt idx="2">
                  <c:v>4.6366241617126852E-2</c:v>
                </c:pt>
                <c:pt idx="3">
                  <c:v>4.3985972823594073E-2</c:v>
                </c:pt>
                <c:pt idx="4">
                  <c:v>4.3407005880344816E-2</c:v>
                </c:pt>
                <c:pt idx="5">
                  <c:v>4.2921602075140765E-2</c:v>
                </c:pt>
                <c:pt idx="6">
                  <c:v>4.5695989922940543E-2</c:v>
                </c:pt>
                <c:pt idx="7">
                  <c:v>4.5248412842628989E-2</c:v>
                </c:pt>
                <c:pt idx="8">
                  <c:v>4.5604649980187817E-2</c:v>
                </c:pt>
                <c:pt idx="9">
                  <c:v>4.6244308897437754E-2</c:v>
                </c:pt>
                <c:pt idx="10">
                  <c:v>4.629353642987858E-2</c:v>
                </c:pt>
                <c:pt idx="11">
                  <c:v>4.6301683141801393E-2</c:v>
                </c:pt>
                <c:pt idx="12">
                  <c:v>4.7656670372466174E-2</c:v>
                </c:pt>
                <c:pt idx="13">
                  <c:v>4.7063295933189787E-2</c:v>
                </c:pt>
                <c:pt idx="14">
                  <c:v>4.6645908532900175E-2</c:v>
                </c:pt>
                <c:pt idx="15">
                  <c:v>4.6570558386321362E-2</c:v>
                </c:pt>
                <c:pt idx="16">
                  <c:v>4.6626427933379753E-2</c:v>
                </c:pt>
                <c:pt idx="17">
                  <c:v>4.6991439628579823E-2</c:v>
                </c:pt>
                <c:pt idx="18">
                  <c:v>4.7256400339807075E-2</c:v>
                </c:pt>
                <c:pt idx="19">
                  <c:v>4.8641188245969774E-2</c:v>
                </c:pt>
                <c:pt idx="20">
                  <c:v>4.8172310715862608E-2</c:v>
                </c:pt>
                <c:pt idx="21">
                  <c:v>4.8392372311237303E-2</c:v>
                </c:pt>
                <c:pt idx="22">
                  <c:v>4.8505333756822797E-2</c:v>
                </c:pt>
                <c:pt idx="23">
                  <c:v>4.9655748649164611E-2</c:v>
                </c:pt>
                <c:pt idx="24">
                  <c:v>4.9783726472615628E-2</c:v>
                </c:pt>
                <c:pt idx="25">
                  <c:v>5.1118877210649991E-2</c:v>
                </c:pt>
                <c:pt idx="26">
                  <c:v>5.0481154022730006E-2</c:v>
                </c:pt>
                <c:pt idx="27">
                  <c:v>4.8905245705870716E-2</c:v>
                </c:pt>
                <c:pt idx="28">
                  <c:v>4.8798946461763311E-2</c:v>
                </c:pt>
                <c:pt idx="29">
                  <c:v>4.8994043749780399E-2</c:v>
                </c:pt>
                <c:pt idx="30">
                  <c:v>4.9010774294130623E-2</c:v>
                </c:pt>
                <c:pt idx="31">
                  <c:v>5.0736565604934385E-2</c:v>
                </c:pt>
                <c:pt idx="32">
                  <c:v>5.2332221318490912E-2</c:v>
                </c:pt>
                <c:pt idx="33">
                  <c:v>5.4055502484906162E-2</c:v>
                </c:pt>
                <c:pt idx="34">
                  <c:v>5.451583609285085E-2</c:v>
                </c:pt>
                <c:pt idx="35">
                  <c:v>5.6317307628867511E-2</c:v>
                </c:pt>
                <c:pt idx="36">
                  <c:v>5.5586928037726246E-2</c:v>
                </c:pt>
                <c:pt idx="37">
                  <c:v>5.5339529652888304E-2</c:v>
                </c:pt>
                <c:pt idx="38">
                  <c:v>5.5961472214528254E-2</c:v>
                </c:pt>
                <c:pt idx="39">
                  <c:v>5.6156811578753893E-2</c:v>
                </c:pt>
                <c:pt idx="40">
                  <c:v>5.6524764778795027E-2</c:v>
                </c:pt>
                <c:pt idx="41">
                  <c:v>5.7048722609650174E-2</c:v>
                </c:pt>
                <c:pt idx="42">
                  <c:v>5.6862667698673014E-2</c:v>
                </c:pt>
                <c:pt idx="43">
                  <c:v>5.6844836372321531E-2</c:v>
                </c:pt>
                <c:pt idx="44">
                  <c:v>5.6960572503923133E-2</c:v>
                </c:pt>
                <c:pt idx="45">
                  <c:v>5.6690727539560018E-2</c:v>
                </c:pt>
                <c:pt idx="46">
                  <c:v>5.6891059841369641E-2</c:v>
                </c:pt>
                <c:pt idx="47">
                  <c:v>5.7068633509737413E-2</c:v>
                </c:pt>
                <c:pt idx="48">
                  <c:v>5.4721205598217117E-2</c:v>
                </c:pt>
                <c:pt idx="49">
                  <c:v>5.4769237287238828E-2</c:v>
                </c:pt>
                <c:pt idx="50">
                  <c:v>6.3579620344025881E-2</c:v>
                </c:pt>
                <c:pt idx="51">
                  <c:v>6.6176053137829996E-2</c:v>
                </c:pt>
                <c:pt idx="52">
                  <c:v>6.6149290603303046E-2</c:v>
                </c:pt>
                <c:pt idx="53">
                  <c:v>6.6863115251119223E-2</c:v>
                </c:pt>
                <c:pt idx="54">
                  <c:v>6.7073755116446448E-2</c:v>
                </c:pt>
                <c:pt idx="55">
                  <c:v>6.7440849498368677E-2</c:v>
                </c:pt>
                <c:pt idx="56">
                  <c:v>6.6527883879677702E-2</c:v>
                </c:pt>
                <c:pt idx="57">
                  <c:v>6.6667363269268365E-2</c:v>
                </c:pt>
                <c:pt idx="58">
                  <c:v>6.7668727502163364E-2</c:v>
                </c:pt>
                <c:pt idx="59">
                  <c:v>6.76992667056351E-2</c:v>
                </c:pt>
                <c:pt idx="60">
                  <c:v>6.7691518107023882E-2</c:v>
                </c:pt>
                <c:pt idx="61">
                  <c:v>6.7792907034193411E-2</c:v>
                </c:pt>
                <c:pt idx="62">
                  <c:v>6.789667127765607E-2</c:v>
                </c:pt>
                <c:pt idx="63">
                  <c:v>6.7927772330985917E-2</c:v>
                </c:pt>
                <c:pt idx="64">
                  <c:v>6.8041919110009855E-2</c:v>
                </c:pt>
                <c:pt idx="65">
                  <c:v>7.001024455293739E-2</c:v>
                </c:pt>
                <c:pt idx="66">
                  <c:v>6.8603344186650303E-2</c:v>
                </c:pt>
                <c:pt idx="67">
                  <c:v>6.8959186164187891E-2</c:v>
                </c:pt>
                <c:pt idx="68">
                  <c:v>6.8833898027133328E-2</c:v>
                </c:pt>
                <c:pt idx="69">
                  <c:v>6.9324349721978831E-2</c:v>
                </c:pt>
                <c:pt idx="70">
                  <c:v>6.9431743268562246E-2</c:v>
                </c:pt>
                <c:pt idx="71">
                  <c:v>6.9521828091159116E-2</c:v>
                </c:pt>
                <c:pt idx="72">
                  <c:v>6.8745072036648286E-2</c:v>
                </c:pt>
                <c:pt idx="73">
                  <c:v>6.8878197297225829E-2</c:v>
                </c:pt>
                <c:pt idx="74">
                  <c:v>6.9169181482802752E-2</c:v>
                </c:pt>
                <c:pt idx="75">
                  <c:v>6.9200325092757448E-2</c:v>
                </c:pt>
                <c:pt idx="76">
                  <c:v>6.9247724759415166E-2</c:v>
                </c:pt>
                <c:pt idx="77">
                  <c:v>6.9125673378411037E-2</c:v>
                </c:pt>
                <c:pt idx="78">
                  <c:v>6.8739382448265954E-2</c:v>
                </c:pt>
                <c:pt idx="79">
                  <c:v>6.8105590776841043E-2</c:v>
                </c:pt>
                <c:pt idx="80">
                  <c:v>6.8261740919183814E-2</c:v>
                </c:pt>
                <c:pt idx="81">
                  <c:v>6.8990162064448912E-2</c:v>
                </c:pt>
                <c:pt idx="82">
                  <c:v>6.9062443202120294E-2</c:v>
                </c:pt>
                <c:pt idx="83">
                  <c:v>6.8428002011880637E-2</c:v>
                </c:pt>
                <c:pt idx="84">
                  <c:v>6.9767276530321581E-2</c:v>
                </c:pt>
                <c:pt idx="85">
                  <c:v>6.9431778342653752E-2</c:v>
                </c:pt>
                <c:pt idx="86">
                  <c:v>6.9565860498416218E-2</c:v>
                </c:pt>
                <c:pt idx="87">
                  <c:v>6.9773552382342965E-2</c:v>
                </c:pt>
                <c:pt idx="88">
                  <c:v>6.9756835628374494E-2</c:v>
                </c:pt>
                <c:pt idx="89">
                  <c:v>6.9798165307417184E-2</c:v>
                </c:pt>
                <c:pt idx="90">
                  <c:v>7.073586806397221E-2</c:v>
                </c:pt>
                <c:pt idx="91">
                  <c:v>7.1514120037316553E-2</c:v>
                </c:pt>
                <c:pt idx="92">
                  <c:v>7.0502154014549359E-2</c:v>
                </c:pt>
                <c:pt idx="93">
                  <c:v>6.9038660668937241E-2</c:v>
                </c:pt>
                <c:pt idx="94">
                  <c:v>6.8748233665016228E-2</c:v>
                </c:pt>
                <c:pt idx="95">
                  <c:v>6.730430601925104E-2</c:v>
                </c:pt>
                <c:pt idx="96">
                  <c:v>6.7190677490704162E-2</c:v>
                </c:pt>
                <c:pt idx="97">
                  <c:v>6.6648354275553337E-2</c:v>
                </c:pt>
                <c:pt idx="98">
                  <c:v>6.6089943412903543E-2</c:v>
                </c:pt>
                <c:pt idx="99">
                  <c:v>6.6693336701600561E-2</c:v>
                </c:pt>
                <c:pt idx="100">
                  <c:v>6.647640106732508E-2</c:v>
                </c:pt>
                <c:pt idx="101">
                  <c:v>6.6112314916165218E-2</c:v>
                </c:pt>
                <c:pt idx="102">
                  <c:v>6.6097249444712181E-2</c:v>
                </c:pt>
                <c:pt idx="103">
                  <c:v>6.6159580239109436E-2</c:v>
                </c:pt>
                <c:pt idx="104">
                  <c:v>6.6176660808157026E-2</c:v>
                </c:pt>
                <c:pt idx="105">
                  <c:v>6.6309847193049082E-2</c:v>
                </c:pt>
                <c:pt idx="106">
                  <c:v>6.6706617157485631E-2</c:v>
                </c:pt>
                <c:pt idx="107">
                  <c:v>6.6255372327185189E-2</c:v>
                </c:pt>
                <c:pt idx="108">
                  <c:v>6.7008633890201702E-2</c:v>
                </c:pt>
                <c:pt idx="109">
                  <c:v>6.7016078957143607E-2</c:v>
                </c:pt>
                <c:pt idx="110">
                  <c:v>5.8372903305002145E-2</c:v>
                </c:pt>
                <c:pt idx="111">
                  <c:v>5.5699461917119213E-2</c:v>
                </c:pt>
                <c:pt idx="112">
                  <c:v>5.5659760007731748E-2</c:v>
                </c:pt>
                <c:pt idx="113">
                  <c:v>5.4362156287513126E-2</c:v>
                </c:pt>
                <c:pt idx="114">
                  <c:v>5.4240086371533054E-2</c:v>
                </c:pt>
                <c:pt idx="115">
                  <c:v>5.3633168799623557E-2</c:v>
                </c:pt>
                <c:pt idx="116">
                  <c:v>5.4027982769754651E-2</c:v>
                </c:pt>
                <c:pt idx="117">
                  <c:v>5.395563512232774E-2</c:v>
                </c:pt>
                <c:pt idx="118">
                  <c:v>5.3091360890210083E-2</c:v>
                </c:pt>
                <c:pt idx="119">
                  <c:v>5.3129272531149858E-2</c:v>
                </c:pt>
                <c:pt idx="120">
                  <c:v>5.2896035627686064E-2</c:v>
                </c:pt>
                <c:pt idx="121">
                  <c:v>5.3126626367742312E-2</c:v>
                </c:pt>
                <c:pt idx="122">
                  <c:v>5.3065144359447806E-2</c:v>
                </c:pt>
                <c:pt idx="123">
                  <c:v>5.2709327741724966E-2</c:v>
                </c:pt>
                <c:pt idx="124">
                  <c:v>5.2662018057242153E-2</c:v>
                </c:pt>
                <c:pt idx="125">
                  <c:v>5.0332237721042297E-2</c:v>
                </c:pt>
                <c:pt idx="126">
                  <c:v>5.0151227376739778E-2</c:v>
                </c:pt>
                <c:pt idx="127">
                  <c:v>5.0587740993407709E-2</c:v>
                </c:pt>
                <c:pt idx="128">
                  <c:v>5.0326875398607127E-2</c:v>
                </c:pt>
                <c:pt idx="129">
                  <c:v>4.886276797779901E-2</c:v>
                </c:pt>
                <c:pt idx="130">
                  <c:v>4.9396425572739301E-2</c:v>
                </c:pt>
                <c:pt idx="131">
                  <c:v>4.9260814139529929E-2</c:v>
                </c:pt>
                <c:pt idx="132">
                  <c:v>4.8781139204874008E-2</c:v>
                </c:pt>
                <c:pt idx="133">
                  <c:v>4.8640002225448009E-2</c:v>
                </c:pt>
                <c:pt idx="134">
                  <c:v>4.8284019292630979E-2</c:v>
                </c:pt>
                <c:pt idx="135">
                  <c:v>4.8248868788430294E-2</c:v>
                </c:pt>
                <c:pt idx="136">
                  <c:v>4.7986759674736305E-2</c:v>
                </c:pt>
                <c:pt idx="137">
                  <c:v>4.6945029851201005E-2</c:v>
                </c:pt>
                <c:pt idx="138">
                  <c:v>4.6915818703710213E-2</c:v>
                </c:pt>
                <c:pt idx="139">
                  <c:v>4.7260355066648989E-2</c:v>
                </c:pt>
                <c:pt idx="140">
                  <c:v>4.7205201656461998E-2</c:v>
                </c:pt>
                <c:pt idx="141">
                  <c:v>4.6228168599478411E-2</c:v>
                </c:pt>
                <c:pt idx="142">
                  <c:v>4.6077189703852418E-2</c:v>
                </c:pt>
                <c:pt idx="143">
                  <c:v>4.5667708148478696E-2</c:v>
                </c:pt>
                <c:pt idx="144">
                  <c:v>4.3882194523137852E-2</c:v>
                </c:pt>
                <c:pt idx="145">
                  <c:v>4.3051659211505014E-2</c:v>
                </c:pt>
                <c:pt idx="146">
                  <c:v>4.2736726080271514E-2</c:v>
                </c:pt>
                <c:pt idx="147">
                  <c:v>4.311969291898534E-2</c:v>
                </c:pt>
                <c:pt idx="148">
                  <c:v>4.3100917684455661E-2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A3-4762-A64D-45AD1180E762}"/>
            </c:ext>
          </c:extLst>
        </c:ser>
        <c:ser>
          <c:idx val="1"/>
          <c:order val="1"/>
          <c:tx>
            <c:v>espon</c:v>
          </c:tx>
          <c:marker>
            <c:symbol val="none"/>
          </c:marker>
          <c:val>
            <c:numRef>
              <c:f>'Effetto Echo'!$H$2:$H$150</c:f>
              <c:numCache>
                <c:formatCode>0.00%</c:formatCode>
                <c:ptCount val="149"/>
                <c:pt idx="0">
                  <c:v>5.16070332204802E-2</c:v>
                </c:pt>
                <c:pt idx="1">
                  <c:v>5.0718407921127077E-2</c:v>
                </c:pt>
                <c:pt idx="2">
                  <c:v>4.8040163260296843E-2</c:v>
                </c:pt>
                <c:pt idx="3">
                  <c:v>4.7055832284285233E-2</c:v>
                </c:pt>
                <c:pt idx="4">
                  <c:v>4.6071157197021595E-2</c:v>
                </c:pt>
                <c:pt idx="5">
                  <c:v>4.5145154919885376E-2</c:v>
                </c:pt>
                <c:pt idx="6">
                  <c:v>5.050734162475836E-2</c:v>
                </c:pt>
                <c:pt idx="7">
                  <c:v>4.9450150409653219E-2</c:v>
                </c:pt>
                <c:pt idx="8">
                  <c:v>4.9865360671051538E-2</c:v>
                </c:pt>
                <c:pt idx="9">
                  <c:v>5.0172403348109774E-2</c:v>
                </c:pt>
                <c:pt idx="10">
                  <c:v>4.9694595100531938E-2</c:v>
                </c:pt>
                <c:pt idx="11">
                  <c:v>4.908603203658999E-2</c:v>
                </c:pt>
                <c:pt idx="12">
                  <c:v>5.2570785624422793E-2</c:v>
                </c:pt>
                <c:pt idx="13">
                  <c:v>5.249114288118796E-2</c:v>
                </c:pt>
                <c:pt idx="14">
                  <c:v>5.143327224207922E-2</c:v>
                </c:pt>
                <c:pt idx="15">
                  <c:v>5.0471235104225215E-2</c:v>
                </c:pt>
                <c:pt idx="16">
                  <c:v>5.0142234681351067E-2</c:v>
                </c:pt>
                <c:pt idx="17">
                  <c:v>5.1851474316323747E-2</c:v>
                </c:pt>
                <c:pt idx="18">
                  <c:v>5.2290257461986553E-2</c:v>
                </c:pt>
                <c:pt idx="19">
                  <c:v>5.3442092389946239E-2</c:v>
                </c:pt>
                <c:pt idx="20">
                  <c:v>5.236635367526183E-2</c:v>
                </c:pt>
                <c:pt idx="21">
                  <c:v>5.2635479633724336E-2</c:v>
                </c:pt>
                <c:pt idx="22">
                  <c:v>5.1677576196665916E-2</c:v>
                </c:pt>
                <c:pt idx="23">
                  <c:v>5.3341382846960633E-2</c:v>
                </c:pt>
                <c:pt idx="24">
                  <c:v>5.2420309621898711E-2</c:v>
                </c:pt>
                <c:pt idx="25">
                  <c:v>5.3709591137215677E-2</c:v>
                </c:pt>
                <c:pt idx="26">
                  <c:v>5.2588541002054325E-2</c:v>
                </c:pt>
                <c:pt idx="27">
                  <c:v>5.1348832514322325E-2</c:v>
                </c:pt>
                <c:pt idx="28">
                  <c:v>5.0646688799290372E-2</c:v>
                </c:pt>
                <c:pt idx="29">
                  <c:v>4.9960957296225295E-2</c:v>
                </c:pt>
                <c:pt idx="30">
                  <c:v>4.902741574003678E-2</c:v>
                </c:pt>
                <c:pt idx="31">
                  <c:v>5.3268076030102161E-2</c:v>
                </c:pt>
                <c:pt idx="32">
                  <c:v>5.5296894083397122E-2</c:v>
                </c:pt>
                <c:pt idx="33">
                  <c:v>5.9370172310511692E-2</c:v>
                </c:pt>
                <c:pt idx="34">
                  <c:v>5.8938840890623893E-2</c:v>
                </c:pt>
                <c:pt idx="35">
                  <c:v>6.1388526737343824E-2</c:v>
                </c:pt>
                <c:pt idx="36">
                  <c:v>6.0603878418741423E-2</c:v>
                </c:pt>
                <c:pt idx="37">
                  <c:v>6.1899724546361036E-2</c:v>
                </c:pt>
                <c:pt idx="38">
                  <c:v>6.2605325567478942E-2</c:v>
                </c:pt>
                <c:pt idx="39">
                  <c:v>6.164596226369571E-2</c:v>
                </c:pt>
                <c:pt idx="40">
                  <c:v>6.1174832178265116E-2</c:v>
                </c:pt>
                <c:pt idx="41">
                  <c:v>6.1684545011726453E-2</c:v>
                </c:pt>
                <c:pt idx="42">
                  <c:v>6.0746830832605188E-2</c:v>
                </c:pt>
                <c:pt idx="43">
                  <c:v>5.9653571224333693E-2</c:v>
                </c:pt>
                <c:pt idx="44">
                  <c:v>5.8656411587841011E-2</c:v>
                </c:pt>
                <c:pt idx="45">
                  <c:v>5.7628443803018105E-2</c:v>
                </c:pt>
                <c:pt idx="46">
                  <c:v>5.7499139030373285E-2</c:v>
                </c:pt>
                <c:pt idx="47">
                  <c:v>5.7842814688194494E-2</c:v>
                </c:pt>
                <c:pt idx="48">
                  <c:v>5.6033800676970058E-2</c:v>
                </c:pt>
                <c:pt idx="49">
                  <c:v>5.5004003168613848E-2</c:v>
                </c:pt>
                <c:pt idx="50">
                  <c:v>7.5691320227184319E-2</c:v>
                </c:pt>
                <c:pt idx="51">
                  <c:v>7.9293654691509619E-2</c:v>
                </c:pt>
                <c:pt idx="52">
                  <c:v>7.8008624206887228E-2</c:v>
                </c:pt>
                <c:pt idx="53">
                  <c:v>7.9200864753013175E-2</c:v>
                </c:pt>
                <c:pt idx="54">
                  <c:v>7.8261210009328369E-2</c:v>
                </c:pt>
                <c:pt idx="55">
                  <c:v>7.7530158549411546E-2</c:v>
                </c:pt>
                <c:pt idx="56">
                  <c:v>7.58779111410504E-2</c:v>
                </c:pt>
                <c:pt idx="57">
                  <c:v>7.4816204145980544E-2</c:v>
                </c:pt>
                <c:pt idx="58">
                  <c:v>7.6147146910879038E-2</c:v>
                </c:pt>
                <c:pt idx="59">
                  <c:v>7.4826584617862554E-2</c:v>
                </c:pt>
                <c:pt idx="60">
                  <c:v>7.3649409375952879E-2</c:v>
                </c:pt>
                <c:pt idx="61">
                  <c:v>7.2702761823770071E-2</c:v>
                </c:pt>
                <c:pt idx="62">
                  <c:v>7.1607229627348293E-2</c:v>
                </c:pt>
                <c:pt idx="63">
                  <c:v>7.0634726347390292E-2</c:v>
                </c:pt>
                <c:pt idx="64">
                  <c:v>6.9654871309421468E-2</c:v>
                </c:pt>
                <c:pt idx="65">
                  <c:v>7.3417341433235223E-2</c:v>
                </c:pt>
                <c:pt idx="66">
                  <c:v>7.2573279955728626E-2</c:v>
                </c:pt>
                <c:pt idx="67">
                  <c:v>7.2277962769879037E-2</c:v>
                </c:pt>
                <c:pt idx="68">
                  <c:v>7.1424186820437177E-2</c:v>
                </c:pt>
                <c:pt idx="69">
                  <c:v>7.2726597236191237E-2</c:v>
                </c:pt>
                <c:pt idx="70">
                  <c:v>7.1599164104802521E-2</c:v>
                </c:pt>
                <c:pt idx="71">
                  <c:v>7.0758832673866998E-2</c:v>
                </c:pt>
                <c:pt idx="72">
                  <c:v>7.0227663338670171E-2</c:v>
                </c:pt>
                <c:pt idx="73">
                  <c:v>6.9550020480886598E-2</c:v>
                </c:pt>
                <c:pt idx="74">
                  <c:v>6.8835521447480785E-2</c:v>
                </c:pt>
                <c:pt idx="75">
                  <c:v>6.7601549909968306E-2</c:v>
                </c:pt>
                <c:pt idx="76">
                  <c:v>6.6688420711055338E-2</c:v>
                </c:pt>
                <c:pt idx="77">
                  <c:v>6.6816734447015053E-2</c:v>
                </c:pt>
                <c:pt idx="78">
                  <c:v>6.5568380723364447E-2</c:v>
                </c:pt>
                <c:pt idx="79">
                  <c:v>6.4326260922619879E-2</c:v>
                </c:pt>
                <c:pt idx="80">
                  <c:v>6.3534414557780639E-2</c:v>
                </c:pt>
                <c:pt idx="81">
                  <c:v>6.5298076845779165E-2</c:v>
                </c:pt>
                <c:pt idx="82">
                  <c:v>6.42882230287804E-2</c:v>
                </c:pt>
                <c:pt idx="83">
                  <c:v>6.35551065110945E-2</c:v>
                </c:pt>
                <c:pt idx="84">
                  <c:v>6.5853326180201427E-2</c:v>
                </c:pt>
                <c:pt idx="85">
                  <c:v>6.5412115478630406E-2</c:v>
                </c:pt>
                <c:pt idx="86">
                  <c:v>6.461648220576563E-2</c:v>
                </c:pt>
                <c:pt idx="87">
                  <c:v>6.4214072042356948E-2</c:v>
                </c:pt>
                <c:pt idx="88">
                  <c:v>6.3200977862660893E-2</c:v>
                </c:pt>
                <c:pt idx="89">
                  <c:v>6.2439497719177436E-2</c:v>
                </c:pt>
                <c:pt idx="90">
                  <c:v>6.4086046786386255E-2</c:v>
                </c:pt>
                <c:pt idx="91">
                  <c:v>6.8582151688624887E-2</c:v>
                </c:pt>
                <c:pt idx="92">
                  <c:v>6.7198873353575064E-2</c:v>
                </c:pt>
                <c:pt idx="93">
                  <c:v>6.5849163244597927E-2</c:v>
                </c:pt>
                <c:pt idx="94">
                  <c:v>6.4569202802748984E-2</c:v>
                </c:pt>
                <c:pt idx="95">
                  <c:v>6.2988871157872148E-2</c:v>
                </c:pt>
                <c:pt idx="96">
                  <c:v>6.1945606164160887E-2</c:v>
                </c:pt>
                <c:pt idx="97">
                  <c:v>6.1956577290357806E-2</c:v>
                </c:pt>
                <c:pt idx="98">
                  <c:v>6.0789838227323541E-2</c:v>
                </c:pt>
                <c:pt idx="99">
                  <c:v>6.1325133051754251E-2</c:v>
                </c:pt>
                <c:pt idx="100">
                  <c:v>6.0589436119243147E-2</c:v>
                </c:pt>
                <c:pt idx="101">
                  <c:v>5.9873347448147866E-2</c:v>
                </c:pt>
                <c:pt idx="102">
                  <c:v>5.8973694227887598E-2</c:v>
                </c:pt>
                <c:pt idx="103">
                  <c:v>5.8004922909795462E-2</c:v>
                </c:pt>
                <c:pt idx="104">
                  <c:v>5.7345196012166678E-2</c:v>
                </c:pt>
                <c:pt idx="105">
                  <c:v>5.6592453783985253E-2</c:v>
                </c:pt>
                <c:pt idx="106">
                  <c:v>5.7152303309374548E-2</c:v>
                </c:pt>
                <c:pt idx="107">
                  <c:v>5.5976741159245058E-2</c:v>
                </c:pt>
                <c:pt idx="108">
                  <c:v>5.7056324530043806E-2</c:v>
                </c:pt>
                <c:pt idx="109">
                  <c:v>5.6108555693611284E-2</c:v>
                </c:pt>
                <c:pt idx="110">
                  <c:v>5.5431949874458125E-2</c:v>
                </c:pt>
                <c:pt idx="111">
                  <c:v>5.5304290874663042E-2</c:v>
                </c:pt>
                <c:pt idx="112">
                  <c:v>5.4418418250766452E-2</c:v>
                </c:pt>
                <c:pt idx="113">
                  <c:v>5.2959906047802346E-2</c:v>
                </c:pt>
                <c:pt idx="114">
                  <c:v>5.232730650350096E-2</c:v>
                </c:pt>
                <c:pt idx="115">
                  <c:v>5.1220128264123851E-2</c:v>
                </c:pt>
                <c:pt idx="116">
                  <c:v>5.0957276203506964E-2</c:v>
                </c:pt>
                <c:pt idx="117">
                  <c:v>5.0247291915974206E-2</c:v>
                </c:pt>
                <c:pt idx="118">
                  <c:v>5.0489807378411411E-2</c:v>
                </c:pt>
                <c:pt idx="119">
                  <c:v>4.9872723311511283E-2</c:v>
                </c:pt>
                <c:pt idx="120">
                  <c:v>4.8914559911152317E-2</c:v>
                </c:pt>
                <c:pt idx="121">
                  <c:v>4.8665916395353191E-2</c:v>
                </c:pt>
                <c:pt idx="122">
                  <c:v>4.8487380488603876E-2</c:v>
                </c:pt>
                <c:pt idx="123">
                  <c:v>4.7577598318161933E-2</c:v>
                </c:pt>
                <c:pt idx="124">
                  <c:v>4.6963708540949445E-2</c:v>
                </c:pt>
                <c:pt idx="125">
                  <c:v>4.5896155946198676E-2</c:v>
                </c:pt>
                <c:pt idx="126">
                  <c:v>4.6061726036162425E-2</c:v>
                </c:pt>
                <c:pt idx="127">
                  <c:v>4.7042960288960767E-2</c:v>
                </c:pt>
                <c:pt idx="128">
                  <c:v>4.6094621340599218E-2</c:v>
                </c:pt>
                <c:pt idx="129">
                  <c:v>4.4772933244707561E-2</c:v>
                </c:pt>
                <c:pt idx="130">
                  <c:v>4.5640914533290604E-2</c:v>
                </c:pt>
                <c:pt idx="131">
                  <c:v>4.5126178891003302E-2</c:v>
                </c:pt>
                <c:pt idx="132">
                  <c:v>4.4525463716017039E-2</c:v>
                </c:pt>
                <c:pt idx="133">
                  <c:v>4.4336433999899567E-2</c:v>
                </c:pt>
                <c:pt idx="134">
                  <c:v>4.3456046839527494E-2</c:v>
                </c:pt>
                <c:pt idx="135">
                  <c:v>4.267130308878006E-2</c:v>
                </c:pt>
                <c:pt idx="136">
                  <c:v>4.1829560128991257E-2</c:v>
                </c:pt>
                <c:pt idx="137">
                  <c:v>4.0764606199155791E-2</c:v>
                </c:pt>
                <c:pt idx="138">
                  <c:v>4.0021205047881793E-2</c:v>
                </c:pt>
                <c:pt idx="139">
                  <c:v>4.0224811850132866E-2</c:v>
                </c:pt>
                <c:pt idx="140">
                  <c:v>4.0245026856913446E-2</c:v>
                </c:pt>
                <c:pt idx="141">
                  <c:v>4.0827953598765211E-2</c:v>
                </c:pt>
                <c:pt idx="142">
                  <c:v>4.0057441343639068E-2</c:v>
                </c:pt>
                <c:pt idx="143">
                  <c:v>3.9647025595232595E-2</c:v>
                </c:pt>
                <c:pt idx="144">
                  <c:v>4.0264989457453562E-2</c:v>
                </c:pt>
                <c:pt idx="145">
                  <c:v>3.9373162356988456E-2</c:v>
                </c:pt>
                <c:pt idx="146">
                  <c:v>3.8655465650609976E-2</c:v>
                </c:pt>
                <c:pt idx="147">
                  <c:v>4.0356495791289498E-2</c:v>
                </c:pt>
                <c:pt idx="148">
                  <c:v>3.9603513179336393E-2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A3-4762-A64D-45AD1180E7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600240"/>
        <c:axId val="1"/>
      </c:lineChart>
      <c:catAx>
        <c:axId val="36160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3.0000000000000002E-2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it-IT"/>
          </a:p>
        </c:txPr>
        <c:crossAx val="361600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2738384523126662"/>
          <c:y val="0.41177813910152183"/>
          <c:w val="0.148743181936695"/>
          <c:h val="0.16706432577598329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it-IT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529AFC7-DF4B-4531-8611-159A0B0E2E98}">
  <sheetPr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E48CB1-3F07-412F-9D20-51FEEF8BA73E}">
  <sheetPr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131C862-C4CA-470F-BDB7-1789C1CC6267}">
  <sheetPr>
    <tabColor rgb="FFFF0000"/>
  </sheetPr>
  <sheetViews>
    <sheetView zoomScale="79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190501</xdr:colOff>
      <xdr:row>1</xdr:row>
      <xdr:rowOff>2721</xdr:rowOff>
    </xdr:from>
    <xdr:to>
      <xdr:col>9</xdr:col>
      <xdr:colOff>508001</xdr:colOff>
      <xdr:row>18</xdr:row>
      <xdr:rowOff>47171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EA2A3344-8250-0F6E-E756-BC57DED881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2</xdr:row>
      <xdr:rowOff>146050</xdr:rowOff>
    </xdr:from>
    <xdr:to>
      <xdr:col>2</xdr:col>
      <xdr:colOff>1536700</xdr:colOff>
      <xdr:row>3</xdr:row>
      <xdr:rowOff>190500</xdr:rowOff>
    </xdr:to>
    <xdr:sp macro="" textlink="">
      <xdr:nvSpPr>
        <xdr:cNvPr id="30051" name="AutoShape 1">
          <a:extLst>
            <a:ext uri="{FF2B5EF4-FFF2-40B4-BE49-F238E27FC236}">
              <a16:creationId xmlns:a16="http://schemas.microsoft.com/office/drawing/2014/main" id="{A047F62D-B94F-9AF8-9E3D-5900B7D53926}"/>
            </a:ext>
          </a:extLst>
        </xdr:cNvPr>
        <xdr:cNvSpPr>
          <a:spLocks noChangeArrowheads="1"/>
        </xdr:cNvSpPr>
      </xdr:nvSpPr>
      <xdr:spPr bwMode="auto">
        <a:xfrm>
          <a:off x="3124200" y="469900"/>
          <a:ext cx="1447800" cy="209550"/>
        </a:xfrm>
        <a:prstGeom prst="rightArrow">
          <a:avLst>
            <a:gd name="adj1" fmla="val 50000"/>
            <a:gd name="adj2" fmla="val 172631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9937" cy="6076709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F6E2A38-BD11-6E62-D314-AB33DAAB0DF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</xdr:colOff>
      <xdr:row>2</xdr:row>
      <xdr:rowOff>0</xdr:rowOff>
    </xdr:from>
    <xdr:to>
      <xdr:col>3</xdr:col>
      <xdr:colOff>31750</xdr:colOff>
      <xdr:row>2</xdr:row>
      <xdr:rowOff>0</xdr:rowOff>
    </xdr:to>
    <xdr:sp macro="" textlink="">
      <xdr:nvSpPr>
        <xdr:cNvPr id="4909" name="Line 2">
          <a:extLst>
            <a:ext uri="{FF2B5EF4-FFF2-40B4-BE49-F238E27FC236}">
              <a16:creationId xmlns:a16="http://schemas.microsoft.com/office/drawing/2014/main" id="{7019F1F7-221E-A3C9-4088-46AA20CDA9E0}"/>
            </a:ext>
          </a:extLst>
        </xdr:cNvPr>
        <xdr:cNvSpPr>
          <a:spLocks noChangeShapeType="1"/>
        </xdr:cNvSpPr>
      </xdr:nvSpPr>
      <xdr:spPr bwMode="auto">
        <a:xfrm>
          <a:off x="2254250" y="33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31750</xdr:colOff>
      <xdr:row>2</xdr:row>
      <xdr:rowOff>0</xdr:rowOff>
    </xdr:from>
    <xdr:to>
      <xdr:col>3</xdr:col>
      <xdr:colOff>31750</xdr:colOff>
      <xdr:row>2</xdr:row>
      <xdr:rowOff>0</xdr:rowOff>
    </xdr:to>
    <xdr:sp macro="" textlink="">
      <xdr:nvSpPr>
        <xdr:cNvPr id="4910" name="Line 3">
          <a:extLst>
            <a:ext uri="{FF2B5EF4-FFF2-40B4-BE49-F238E27FC236}">
              <a16:creationId xmlns:a16="http://schemas.microsoft.com/office/drawing/2014/main" id="{40B806E3-D5EC-24E2-FE74-801B2C9A042B}"/>
            </a:ext>
          </a:extLst>
        </xdr:cNvPr>
        <xdr:cNvSpPr>
          <a:spLocks noChangeShapeType="1"/>
        </xdr:cNvSpPr>
      </xdr:nvSpPr>
      <xdr:spPr bwMode="auto">
        <a:xfrm>
          <a:off x="2254250" y="33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9937" cy="6076709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AECBCB9-E3A7-9763-1CCD-33B8ED76EC6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302</xdr:row>
      <xdr:rowOff>44450</xdr:rowOff>
    </xdr:from>
    <xdr:to>
      <xdr:col>4</xdr:col>
      <xdr:colOff>1428750</xdr:colOff>
      <xdr:row>312</xdr:row>
      <xdr:rowOff>152400</xdr:rowOff>
    </xdr:to>
    <xdr:graphicFrame macro="">
      <xdr:nvGraphicFramePr>
        <xdr:cNvPr id="88567" name="Grafico 2">
          <a:extLst>
            <a:ext uri="{FF2B5EF4-FFF2-40B4-BE49-F238E27FC236}">
              <a16:creationId xmlns:a16="http://schemas.microsoft.com/office/drawing/2014/main" id="{BD9DEEDB-F0F4-3CCD-DCD6-7735A9D1B6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177800</xdr:colOff>
      <xdr:row>3</xdr:row>
      <xdr:rowOff>120650</xdr:rowOff>
    </xdr:from>
    <xdr:to>
      <xdr:col>9</xdr:col>
      <xdr:colOff>158750</xdr:colOff>
      <xdr:row>13</xdr:row>
      <xdr:rowOff>82550</xdr:rowOff>
    </xdr:to>
    <xdr:graphicFrame macro="">
      <xdr:nvGraphicFramePr>
        <xdr:cNvPr id="1395" name="Chart 1">
          <a:extLst>
            <a:ext uri="{FF2B5EF4-FFF2-40B4-BE49-F238E27FC236}">
              <a16:creationId xmlns:a16="http://schemas.microsoft.com/office/drawing/2014/main" id="{E9B878E6-3FDF-C105-2C0A-4FBDED96CD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9937" cy="6076709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AD4D1F6-13B5-A2BD-DB48-BD6FC174EFD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139700</xdr:colOff>
      <xdr:row>0</xdr:row>
      <xdr:rowOff>107950</xdr:rowOff>
    </xdr:from>
    <xdr:to>
      <xdr:col>16</xdr:col>
      <xdr:colOff>469900</xdr:colOff>
      <xdr:row>26</xdr:row>
      <xdr:rowOff>50800</xdr:rowOff>
    </xdr:to>
    <xdr:graphicFrame macro="">
      <xdr:nvGraphicFramePr>
        <xdr:cNvPr id="74372" name="Grafico 1">
          <a:extLst>
            <a:ext uri="{FF2B5EF4-FFF2-40B4-BE49-F238E27FC236}">
              <a16:creationId xmlns:a16="http://schemas.microsoft.com/office/drawing/2014/main" id="{CD4AF7C5-2F4E-995C-48D3-9C6EBE6E20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260350</xdr:colOff>
      <xdr:row>134</xdr:row>
      <xdr:rowOff>6350</xdr:rowOff>
    </xdr:from>
    <xdr:to>
      <xdr:col>8</xdr:col>
      <xdr:colOff>552450</xdr:colOff>
      <xdr:row>151</xdr:row>
      <xdr:rowOff>6350</xdr:rowOff>
    </xdr:to>
    <xdr:graphicFrame macro="">
      <xdr:nvGraphicFramePr>
        <xdr:cNvPr id="74373" name="Grafico 2">
          <a:extLst>
            <a:ext uri="{FF2B5EF4-FFF2-40B4-BE49-F238E27FC236}">
              <a16:creationId xmlns:a16="http://schemas.microsoft.com/office/drawing/2014/main" id="{191BE550-7EDB-1880-3FCE-ADE5AC42E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14</xdr:row>
      <xdr:rowOff>114300</xdr:rowOff>
    </xdr:from>
    <xdr:to>
      <xdr:col>0</xdr:col>
      <xdr:colOff>552450</xdr:colOff>
      <xdr:row>16</xdr:row>
      <xdr:rowOff>0</xdr:rowOff>
    </xdr:to>
    <xdr:sp macro="" textlink="">
      <xdr:nvSpPr>
        <xdr:cNvPr id="1035467" name="AutoShape 1">
          <a:extLst>
            <a:ext uri="{FF2B5EF4-FFF2-40B4-BE49-F238E27FC236}">
              <a16:creationId xmlns:a16="http://schemas.microsoft.com/office/drawing/2014/main" id="{B2DA920D-E40E-AF1A-615A-D69B09306A0B}"/>
            </a:ext>
          </a:extLst>
        </xdr:cNvPr>
        <xdr:cNvSpPr>
          <a:spLocks noChangeArrowheads="1"/>
        </xdr:cNvSpPr>
      </xdr:nvSpPr>
      <xdr:spPr bwMode="auto">
        <a:xfrm>
          <a:off x="342900" y="2381250"/>
          <a:ext cx="209550" cy="203200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40245</xdr:colOff>
      <xdr:row>4</xdr:row>
      <xdr:rowOff>110222</xdr:rowOff>
    </xdr:from>
    <xdr:to>
      <xdr:col>10</xdr:col>
      <xdr:colOff>583573</xdr:colOff>
      <xdr:row>6</xdr:row>
      <xdr:rowOff>40164</xdr:rowOff>
    </xdr:to>
    <xdr:sp macro="" textlink="">
      <xdr:nvSpPr>
        <xdr:cNvPr id="2" name="Freccia a destra 1">
          <a:extLst>
            <a:ext uri="{FF2B5EF4-FFF2-40B4-BE49-F238E27FC236}">
              <a16:creationId xmlns:a16="http://schemas.microsoft.com/office/drawing/2014/main" id="{36A2CEC0-FC10-AB83-3F9D-9B4A7B39FCCC}"/>
            </a:ext>
          </a:extLst>
        </xdr:cNvPr>
        <xdr:cNvSpPr/>
      </xdr:nvSpPr>
      <xdr:spPr>
        <a:xfrm>
          <a:off x="5466812" y="757976"/>
          <a:ext cx="2830669" cy="26160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13</xdr:row>
      <xdr:rowOff>114300</xdr:rowOff>
    </xdr:from>
    <xdr:to>
      <xdr:col>4</xdr:col>
      <xdr:colOff>552450</xdr:colOff>
      <xdr:row>15</xdr:row>
      <xdr:rowOff>0</xdr:rowOff>
    </xdr:to>
    <xdr:sp macro="" textlink="">
      <xdr:nvSpPr>
        <xdr:cNvPr id="148798" name="AutoShape 1">
          <a:extLst>
            <a:ext uri="{FF2B5EF4-FFF2-40B4-BE49-F238E27FC236}">
              <a16:creationId xmlns:a16="http://schemas.microsoft.com/office/drawing/2014/main" id="{A16403A8-4431-54EF-96DD-A8685EB5C9D2}"/>
            </a:ext>
          </a:extLst>
        </xdr:cNvPr>
        <xdr:cNvSpPr>
          <a:spLocks noChangeArrowheads="1"/>
        </xdr:cNvSpPr>
      </xdr:nvSpPr>
      <xdr:spPr bwMode="auto">
        <a:xfrm>
          <a:off x="2590800" y="2260600"/>
          <a:ext cx="209550" cy="215900"/>
        </a:xfrm>
        <a:prstGeom prst="downArrow">
          <a:avLst>
            <a:gd name="adj1" fmla="val 50000"/>
            <a:gd name="adj2" fmla="val 2575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</xdr:colOff>
      <xdr:row>0</xdr:row>
      <xdr:rowOff>76200</xdr:rowOff>
    </xdr:from>
    <xdr:to>
      <xdr:col>3</xdr:col>
      <xdr:colOff>31750</xdr:colOff>
      <xdr:row>2</xdr:row>
      <xdr:rowOff>69850</xdr:rowOff>
    </xdr:to>
    <xdr:sp macro="" textlink="">
      <xdr:nvSpPr>
        <xdr:cNvPr id="346405" name="Line 1">
          <a:extLst>
            <a:ext uri="{FF2B5EF4-FFF2-40B4-BE49-F238E27FC236}">
              <a16:creationId xmlns:a16="http://schemas.microsoft.com/office/drawing/2014/main" id="{7300B1BC-CEB0-4AEB-6130-FA25213043E9}"/>
            </a:ext>
          </a:extLst>
        </xdr:cNvPr>
        <xdr:cNvSpPr>
          <a:spLocks noChangeShapeType="1"/>
        </xdr:cNvSpPr>
      </xdr:nvSpPr>
      <xdr:spPr bwMode="auto">
        <a:xfrm>
          <a:off x="2089150" y="76200"/>
          <a:ext cx="0" cy="323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482600</xdr:colOff>
      <xdr:row>9</xdr:row>
      <xdr:rowOff>25400</xdr:rowOff>
    </xdr:from>
    <xdr:to>
      <xdr:col>5</xdr:col>
      <xdr:colOff>247650</xdr:colOff>
      <xdr:row>20</xdr:row>
      <xdr:rowOff>25400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17AFA842-9A97-4847-AE9D-9EF43F13B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7050" y="1562100"/>
          <a:ext cx="2686050" cy="181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9</xdr:row>
      <xdr:rowOff>82550</xdr:rowOff>
    </xdr:from>
    <xdr:to>
      <xdr:col>6</xdr:col>
      <xdr:colOff>533400</xdr:colOff>
      <xdr:row>13</xdr:row>
      <xdr:rowOff>88900</xdr:rowOff>
    </xdr:to>
    <xdr:pic>
      <xdr:nvPicPr>
        <xdr:cNvPr id="2" name="Immagine 1" descr="Value-at-risk VaR using Excel (with MarketXLS Formulae)">
          <a:extLst>
            <a:ext uri="{FF2B5EF4-FFF2-40B4-BE49-F238E27FC236}">
              <a16:creationId xmlns:a16="http://schemas.microsoft.com/office/drawing/2014/main" id="{F891F7E3-5ED9-44A6-8E5D-9A6CD4F34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1651000"/>
          <a:ext cx="3765550" cy="666750"/>
        </a:xfrm>
        <a:prstGeom prst="rect">
          <a:avLst/>
        </a:prstGeom>
        <a:noFill/>
        <a:ln w="22225">
          <a:solidFill>
            <a:srgbClr val="FF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gopo\OneDrive%20-%20Universita'%20degli%20Studi%20di%20Roma%20Tor%20Vergata\Desktop\YourSync\Cartelle\BACK-UP%2010%20DICEMBRE%202007\Ugo\TV\corso%20VaR\Materiale%20Excel\2008\ewma.xla" TargetMode="External"/><Relationship Id="rId1" Type="http://schemas.openxmlformats.org/officeDocument/2006/relationships/externalLinkPath" Target="file:///C:\Users\ugopo\OneDrive%20-%20Universita'%20degli%20Studi%20di%20Roma%20Tor%20Vergata\Desktop\YourSync\Cartelle\BACK-UP%2010%20DICEMBRE%202007\Ugo\TV\corso%20VaR\Materiale%20Excel\2008\ewma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definedNames>
      <definedName name="ewma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E06AE-461B-4839-8B6F-5DBF7CD80EDD}">
  <sheetPr>
    <tabColor theme="2" tint="-0.249977111117893"/>
  </sheetPr>
  <dimension ref="A1:B27"/>
  <sheetViews>
    <sheetView tabSelected="1" zoomScale="160" zoomScaleNormal="160" workbookViewId="0">
      <selection activeCell="A5" sqref="A5"/>
    </sheetView>
  </sheetViews>
  <sheetFormatPr defaultRowHeight="12.5" x14ac:dyDescent="0.25"/>
  <cols>
    <col min="2" max="2" width="18.1796875" bestFit="1" customWidth="1"/>
  </cols>
  <sheetData>
    <row r="1" spans="1:2" ht="13" x14ac:dyDescent="0.3">
      <c r="A1" s="24"/>
      <c r="B1" s="247" t="s">
        <v>494</v>
      </c>
    </row>
    <row r="2" spans="1:2" x14ac:dyDescent="0.25">
      <c r="A2" s="248">
        <v>2000</v>
      </c>
      <c r="B2" s="246">
        <v>0.12378178559426459</v>
      </c>
    </row>
    <row r="3" spans="1:2" x14ac:dyDescent="0.25">
      <c r="A3" s="248">
        <v>2001</v>
      </c>
      <c r="B3" s="246">
        <v>-0.34543460925039876</v>
      </c>
    </row>
    <row r="4" spans="1:2" x14ac:dyDescent="0.25">
      <c r="A4" s="248">
        <v>2002</v>
      </c>
      <c r="B4" s="246">
        <v>-0.33027746474583497</v>
      </c>
    </row>
    <row r="5" spans="1:2" x14ac:dyDescent="0.25">
      <c r="A5" s="244">
        <v>2003</v>
      </c>
      <c r="B5" s="254">
        <v>0.38796671062804133</v>
      </c>
    </row>
    <row r="6" spans="1:2" x14ac:dyDescent="0.25">
      <c r="A6" s="244">
        <v>2004</v>
      </c>
      <c r="B6" s="254">
        <v>0.1157601572739187</v>
      </c>
    </row>
    <row r="7" spans="1:2" x14ac:dyDescent="0.25">
      <c r="A7" s="244">
        <v>2005</v>
      </c>
      <c r="B7" s="254">
        <v>0.33406748304114192</v>
      </c>
    </row>
    <row r="8" spans="1:2" x14ac:dyDescent="0.25">
      <c r="A8" s="244">
        <v>2006</v>
      </c>
      <c r="B8" s="254">
        <v>0.28924255431552537</v>
      </c>
    </row>
    <row r="9" spans="1:2" x14ac:dyDescent="0.25">
      <c r="A9" s="244">
        <v>2007</v>
      </c>
      <c r="B9" s="254">
        <v>-0.10208472058597563</v>
      </c>
    </row>
    <row r="10" spans="1:2" x14ac:dyDescent="0.25">
      <c r="A10" s="244">
        <v>2008</v>
      </c>
      <c r="B10" s="254">
        <v>-0.56086708499714777</v>
      </c>
    </row>
    <row r="11" spans="1:2" x14ac:dyDescent="0.25">
      <c r="A11" s="248">
        <v>2009</v>
      </c>
      <c r="B11" s="246">
        <v>0.28682774746687456</v>
      </c>
    </row>
    <row r="12" spans="1:2" x14ac:dyDescent="0.25">
      <c r="A12" s="245">
        <v>2010</v>
      </c>
      <c r="B12" s="255">
        <v>-0.30419274513762706</v>
      </c>
    </row>
    <row r="13" spans="1:2" x14ac:dyDescent="0.25">
      <c r="A13" s="245">
        <v>2011</v>
      </c>
      <c r="B13" s="255">
        <v>-0.44395009188509527</v>
      </c>
    </row>
    <row r="14" spans="1:2" x14ac:dyDescent="0.25">
      <c r="A14" s="248">
        <v>2012</v>
      </c>
      <c r="B14" s="246">
        <v>2.7309097234301621E-2</v>
      </c>
    </row>
    <row r="15" spans="1:2" x14ac:dyDescent="0.25">
      <c r="A15" s="248">
        <v>2013</v>
      </c>
      <c r="B15" s="246">
        <v>0.40128682695563839</v>
      </c>
    </row>
    <row r="16" spans="1:2" x14ac:dyDescent="0.25">
      <c r="A16" s="248">
        <v>2014</v>
      </c>
      <c r="B16" s="246">
        <v>0.12802078298695019</v>
      </c>
    </row>
    <row r="17" spans="1:2" x14ac:dyDescent="0.25">
      <c r="A17" s="248">
        <v>2015</v>
      </c>
      <c r="B17" s="246">
        <v>0.13914626961598195</v>
      </c>
    </row>
    <row r="18" spans="1:2" x14ac:dyDescent="0.25">
      <c r="A18" s="248">
        <v>2016</v>
      </c>
      <c r="B18" s="246">
        <v>-0.33085711599040862</v>
      </c>
    </row>
    <row r="19" spans="1:2" x14ac:dyDescent="0.25">
      <c r="A19" s="248">
        <v>2017</v>
      </c>
      <c r="B19" s="246">
        <v>0.20243114109050031</v>
      </c>
    </row>
    <row r="20" spans="1:2" x14ac:dyDescent="0.25">
      <c r="A20" s="248">
        <v>2018</v>
      </c>
      <c r="B20" s="246">
        <v>-0.27172325132939873</v>
      </c>
    </row>
    <row r="21" spans="1:2" x14ac:dyDescent="0.25">
      <c r="A21" s="248">
        <v>2019</v>
      </c>
      <c r="B21" s="246">
        <v>0.31445077429190404</v>
      </c>
    </row>
    <row r="22" spans="1:2" x14ac:dyDescent="0.25">
      <c r="A22" s="248">
        <v>2020</v>
      </c>
      <c r="B22" s="246">
        <v>-0.21926504700280788</v>
      </c>
    </row>
    <row r="23" spans="1:2" x14ac:dyDescent="0.25">
      <c r="A23" s="248">
        <v>2021</v>
      </c>
      <c r="B23" s="246">
        <v>0.43010164190774031</v>
      </c>
    </row>
    <row r="24" spans="1:2" x14ac:dyDescent="0.25">
      <c r="A24" s="248">
        <v>2022</v>
      </c>
      <c r="B24" s="246">
        <v>8.2007544694111863E-3</v>
      </c>
    </row>
    <row r="25" spans="1:2" x14ac:dyDescent="0.25">
      <c r="A25" s="248">
        <v>2023</v>
      </c>
      <c r="B25" s="246">
        <v>0.52979773331164259</v>
      </c>
    </row>
    <row r="26" spans="1:2" x14ac:dyDescent="0.25">
      <c r="A26" s="248">
        <v>2024</v>
      </c>
      <c r="B26" s="246">
        <v>0.64088476126333704</v>
      </c>
    </row>
    <row r="27" spans="1:2" x14ac:dyDescent="0.25">
      <c r="A27" s="248">
        <v>2025</v>
      </c>
      <c r="B27" s="246">
        <v>0.78229029400963457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BB54A-80B9-4A76-886E-914FCE4D6BF8}">
  <sheetPr>
    <tabColor theme="6" tint="0.59999389629810485"/>
  </sheetPr>
  <dimension ref="A1:W302"/>
  <sheetViews>
    <sheetView zoomScale="160" zoomScaleNormal="160" workbookViewId="0"/>
  </sheetViews>
  <sheetFormatPr defaultRowHeight="12.5" x14ac:dyDescent="0.25"/>
  <cols>
    <col min="1" max="1" width="10.54296875" bestFit="1" customWidth="1"/>
    <col min="8" max="8" width="11.54296875" bestFit="1" customWidth="1"/>
    <col min="10" max="10" width="11.54296875" bestFit="1" customWidth="1"/>
    <col min="12" max="12" width="16.1796875" bestFit="1" customWidth="1"/>
    <col min="22" max="22" width="16.1796875" bestFit="1" customWidth="1"/>
  </cols>
  <sheetData>
    <row r="1" spans="1:23" s="185" customFormat="1" ht="13" x14ac:dyDescent="0.3">
      <c r="A1" s="202" t="s">
        <v>386</v>
      </c>
      <c r="B1" s="185" t="s">
        <v>387</v>
      </c>
      <c r="D1" s="185" t="s">
        <v>388</v>
      </c>
      <c r="F1" s="185" t="s">
        <v>399</v>
      </c>
      <c r="H1" s="186" t="s">
        <v>405</v>
      </c>
      <c r="J1" s="186" t="s">
        <v>403</v>
      </c>
      <c r="L1" s="186" t="s">
        <v>404</v>
      </c>
      <c r="N1" s="185" t="s">
        <v>466</v>
      </c>
      <c r="P1" s="185" t="s">
        <v>407</v>
      </c>
      <c r="R1" s="185" t="s">
        <v>442</v>
      </c>
      <c r="T1" s="185" t="s">
        <v>443</v>
      </c>
      <c r="V1" s="186" t="s">
        <v>465</v>
      </c>
    </row>
    <row r="2" spans="1:23" x14ac:dyDescent="0.25">
      <c r="A2" s="203">
        <v>45849</v>
      </c>
      <c r="B2">
        <v>4.92</v>
      </c>
      <c r="D2">
        <v>97</v>
      </c>
      <c r="F2">
        <v>4.2699999999999996</v>
      </c>
      <c r="H2" s="125">
        <v>1281.421</v>
      </c>
      <c r="J2" s="125">
        <v>745.96500000000003</v>
      </c>
      <c r="L2" s="125">
        <v>1425.827</v>
      </c>
      <c r="N2" s="116">
        <v>57.94</v>
      </c>
      <c r="P2">
        <v>85.3</v>
      </c>
      <c r="R2">
        <v>283.59010000000001</v>
      </c>
      <c r="T2">
        <v>211.16</v>
      </c>
      <c r="V2" s="125">
        <v>6259.75</v>
      </c>
    </row>
    <row r="3" spans="1:23" ht="13" x14ac:dyDescent="0.3">
      <c r="A3" s="203">
        <v>45852</v>
      </c>
      <c r="B3">
        <v>4.93</v>
      </c>
      <c r="C3" s="184">
        <f>(B3-B2)/B2</f>
        <v>2.0325203252032089E-3</v>
      </c>
      <c r="D3">
        <v>95.9</v>
      </c>
      <c r="E3" s="184">
        <f>(D3-D2)/D2</f>
        <v>-1.1340206185566951E-2</v>
      </c>
      <c r="F3">
        <v>4.2750000000000004</v>
      </c>
      <c r="G3" s="184">
        <f>(F3-F2)/F2</f>
        <v>1.1709601873538132E-3</v>
      </c>
      <c r="H3" s="125">
        <v>1284.357</v>
      </c>
      <c r="I3" s="184">
        <f>(H3-H2)/H2</f>
        <v>2.2912064028917287E-3</v>
      </c>
      <c r="J3" s="125">
        <v>744.16099999999994</v>
      </c>
      <c r="K3" s="184">
        <f>(J3-J2)/J2</f>
        <v>-2.4183440241835573E-3</v>
      </c>
      <c r="L3" s="125">
        <v>1419.6780000000001</v>
      </c>
      <c r="M3" s="184">
        <f>(L3-L2)/L2</f>
        <v>-4.3125849068644988E-3</v>
      </c>
      <c r="N3" s="116">
        <v>58.24</v>
      </c>
      <c r="O3" s="184">
        <f>(N3-N2)/N2</f>
        <v>5.1777701070073231E-3</v>
      </c>
      <c r="P3">
        <v>83.36</v>
      </c>
      <c r="Q3" s="184">
        <f>(P3-P2)/P2</f>
        <v>-2.2743259085580277E-2</v>
      </c>
      <c r="R3">
        <v>283.79000000000002</v>
      </c>
      <c r="S3" s="184">
        <f>(R3-R2)/R2</f>
        <v>7.048906150109391E-4</v>
      </c>
      <c r="T3">
        <v>208.62</v>
      </c>
      <c r="U3" s="184">
        <f>(T3-T2)/T2</f>
        <v>-1.202879333207043E-2</v>
      </c>
      <c r="V3" s="125">
        <v>6268.56</v>
      </c>
      <c r="W3" s="184">
        <f>(V3-V2)/V2</f>
        <v>1.4074044490595312E-3</v>
      </c>
    </row>
    <row r="4" spans="1:23" ht="13" x14ac:dyDescent="0.3">
      <c r="A4" s="203">
        <v>45853</v>
      </c>
      <c r="B4">
        <v>4.8760000000000003</v>
      </c>
      <c r="C4" s="184">
        <f t="shared" ref="C4:G67" si="0">(B4-B3)/B3</f>
        <v>-1.0953346855983648E-2</v>
      </c>
      <c r="D4">
        <v>95.7</v>
      </c>
      <c r="E4" s="184">
        <f t="shared" si="0"/>
        <v>-2.0855057351408012E-3</v>
      </c>
      <c r="F4">
        <v>4.1210000000000004</v>
      </c>
      <c r="G4" s="184">
        <f t="shared" si="0"/>
        <v>-3.6023391812865471E-2</v>
      </c>
      <c r="H4" s="125">
        <v>1275.876</v>
      </c>
      <c r="I4" s="184">
        <f t="shared" ref="I4:I67" si="1">(H4-H3)/H3</f>
        <v>-6.6033042214898151E-3</v>
      </c>
      <c r="J4" s="125">
        <v>739.37300000000005</v>
      </c>
      <c r="K4" s="184">
        <f t="shared" ref="K4:K67" si="2">(J4-J3)/J3</f>
        <v>-6.4340915473935041E-3</v>
      </c>
      <c r="L4" s="125">
        <v>1415.3430000000001</v>
      </c>
      <c r="M4" s="184">
        <f t="shared" ref="M4:M67" si="3">(L4-L3)/L3</f>
        <v>-3.0535093169014637E-3</v>
      </c>
      <c r="N4" s="116">
        <v>57.58</v>
      </c>
      <c r="O4" s="184">
        <f t="shared" ref="O4:O67" si="4">(N4-N3)/N3</f>
        <v>-1.1332417582417646E-2</v>
      </c>
      <c r="P4">
        <v>84.72</v>
      </c>
      <c r="Q4" s="184">
        <f t="shared" ref="Q4:Q67" si="5">(P4-P3)/P3</f>
        <v>1.6314779270633392E-2</v>
      </c>
      <c r="R4">
        <v>282.7</v>
      </c>
      <c r="S4" s="184">
        <f t="shared" ref="S4:S67" si="6">(R4-R3)/R3</f>
        <v>-3.8408682476480205E-3</v>
      </c>
      <c r="T4">
        <v>209.11</v>
      </c>
      <c r="U4" s="184">
        <f t="shared" ref="U4:U67" si="7">(T4-T3)/T3</f>
        <v>2.3487680951011845E-3</v>
      </c>
      <c r="V4" s="125">
        <v>6243.76</v>
      </c>
      <c r="W4" s="184">
        <f t="shared" ref="W4:W67" si="8">(V4-V3)/V3</f>
        <v>-3.9562515154996014E-3</v>
      </c>
    </row>
    <row r="5" spans="1:23" ht="13" x14ac:dyDescent="0.3">
      <c r="A5" s="203">
        <v>45854</v>
      </c>
      <c r="B5">
        <v>4.8849999999999998</v>
      </c>
      <c r="C5" s="184">
        <f t="shared" si="0"/>
        <v>1.8457752255946374E-3</v>
      </c>
      <c r="D5">
        <v>92.8</v>
      </c>
      <c r="E5" s="184">
        <f t="shared" si="0"/>
        <v>-3.0303030303030363E-2</v>
      </c>
      <c r="F5">
        <v>4.0990000000000002</v>
      </c>
      <c r="G5" s="184">
        <f t="shared" si="0"/>
        <v>-5.3385100703713271E-3</v>
      </c>
      <c r="H5" s="125">
        <v>1272.193</v>
      </c>
      <c r="I5" s="184">
        <f t="shared" si="1"/>
        <v>-2.8866441566421761E-3</v>
      </c>
      <c r="J5" s="125">
        <v>738.30200000000002</v>
      </c>
      <c r="K5" s="184">
        <f t="shared" si="2"/>
        <v>-1.4485246282999599E-3</v>
      </c>
      <c r="L5" s="125">
        <v>1411.3789999999999</v>
      </c>
      <c r="M5" s="184">
        <f t="shared" si="3"/>
        <v>-2.8007345215966509E-3</v>
      </c>
      <c r="N5" s="116">
        <v>57.34</v>
      </c>
      <c r="O5" s="184">
        <f t="shared" si="4"/>
        <v>-4.1681139284472889E-3</v>
      </c>
      <c r="P5">
        <v>84.42</v>
      </c>
      <c r="Q5" s="184">
        <f t="shared" si="5"/>
        <v>-3.5410764872520913E-3</v>
      </c>
      <c r="R5">
        <v>281.91989999999998</v>
      </c>
      <c r="S5" s="184">
        <f t="shared" si="6"/>
        <v>-2.7594623275557285E-3</v>
      </c>
      <c r="T5">
        <v>210.16</v>
      </c>
      <c r="U5" s="184">
        <f t="shared" si="7"/>
        <v>5.0212806656782689E-3</v>
      </c>
      <c r="V5" s="125">
        <v>6263.7</v>
      </c>
      <c r="W5" s="184">
        <f t="shared" si="8"/>
        <v>3.1935884787371071E-3</v>
      </c>
    </row>
    <row r="6" spans="1:23" ht="13" x14ac:dyDescent="0.3">
      <c r="A6" s="203">
        <v>45855</v>
      </c>
      <c r="B6">
        <v>4.9255000000000004</v>
      </c>
      <c r="C6" s="184">
        <f t="shared" si="0"/>
        <v>8.2906857727739307E-3</v>
      </c>
      <c r="D6">
        <v>93.2</v>
      </c>
      <c r="E6" s="184">
        <f t="shared" si="0"/>
        <v>4.3103448275862684E-3</v>
      </c>
      <c r="F6">
        <v>4.1559999999999997</v>
      </c>
      <c r="G6" s="184">
        <f t="shared" si="0"/>
        <v>1.3905830690412171E-2</v>
      </c>
      <c r="H6" s="125">
        <v>1283.9449999999999</v>
      </c>
      <c r="I6" s="184">
        <f t="shared" si="1"/>
        <v>9.2375920949100913E-3</v>
      </c>
      <c r="J6" s="125">
        <v>737.82100000000003</v>
      </c>
      <c r="K6" s="184">
        <f t="shared" si="2"/>
        <v>-6.5149491671429103E-4</v>
      </c>
      <c r="L6" s="125">
        <v>1431.511</v>
      </c>
      <c r="M6" s="184">
        <f t="shared" si="3"/>
        <v>1.4264063727744329E-2</v>
      </c>
      <c r="N6" s="116">
        <v>57.96</v>
      </c>
      <c r="O6" s="184">
        <f t="shared" si="4"/>
        <v>1.0812696198116452E-2</v>
      </c>
      <c r="P6">
        <v>84.02</v>
      </c>
      <c r="Q6" s="184">
        <f t="shared" si="5"/>
        <v>-4.7382136934376413E-3</v>
      </c>
      <c r="R6">
        <v>282</v>
      </c>
      <c r="S6" s="184">
        <f t="shared" si="6"/>
        <v>2.8412325628668226E-4</v>
      </c>
      <c r="T6">
        <v>210.02</v>
      </c>
      <c r="U6" s="184">
        <f t="shared" si="7"/>
        <v>-6.6615911686327735E-4</v>
      </c>
      <c r="V6" s="125">
        <v>6297.36</v>
      </c>
      <c r="W6" s="184">
        <f t="shared" si="8"/>
        <v>5.3738205852770496E-3</v>
      </c>
    </row>
    <row r="7" spans="1:23" ht="13" x14ac:dyDescent="0.3">
      <c r="A7" s="203">
        <v>45856</v>
      </c>
      <c r="B7">
        <v>4.931</v>
      </c>
      <c r="C7" s="184">
        <f t="shared" si="0"/>
        <v>1.1166379047811625E-3</v>
      </c>
      <c r="D7">
        <v>92.6</v>
      </c>
      <c r="E7" s="184">
        <f t="shared" si="0"/>
        <v>-6.4377682403434387E-3</v>
      </c>
      <c r="F7">
        <v>4.133</v>
      </c>
      <c r="G7" s="184">
        <f t="shared" si="0"/>
        <v>-5.5341674687198481E-3</v>
      </c>
      <c r="H7" s="125">
        <v>1288.6010000000001</v>
      </c>
      <c r="I7" s="184">
        <f t="shared" si="1"/>
        <v>3.6263235574733937E-3</v>
      </c>
      <c r="J7" s="125">
        <v>738.61500000000001</v>
      </c>
      <c r="K7" s="184">
        <f t="shared" si="2"/>
        <v>1.0761417742243481E-3</v>
      </c>
      <c r="L7" s="125">
        <v>1426.31</v>
      </c>
      <c r="M7" s="184">
        <f t="shared" si="3"/>
        <v>-3.6332239151498115E-3</v>
      </c>
      <c r="N7" s="116">
        <v>58.07</v>
      </c>
      <c r="O7" s="184">
        <f t="shared" si="4"/>
        <v>1.8978605935127575E-3</v>
      </c>
      <c r="P7">
        <v>83.54</v>
      </c>
      <c r="Q7" s="184">
        <f t="shared" si="5"/>
        <v>-5.712925493929895E-3</v>
      </c>
      <c r="R7">
        <v>285.87009999999998</v>
      </c>
      <c r="S7" s="184">
        <f t="shared" si="6"/>
        <v>1.3723758865248153E-2</v>
      </c>
      <c r="T7">
        <v>211.18</v>
      </c>
      <c r="U7" s="184">
        <f t="shared" si="7"/>
        <v>5.5232834968098115E-3</v>
      </c>
      <c r="V7" s="125">
        <v>6296.79</v>
      </c>
      <c r="W7" s="184">
        <f t="shared" si="8"/>
        <v>-9.0514120202705422E-5</v>
      </c>
    </row>
    <row r="8" spans="1:23" ht="13" x14ac:dyDescent="0.3">
      <c r="A8" s="203">
        <v>45859</v>
      </c>
      <c r="B8">
        <v>4.923</v>
      </c>
      <c r="C8" s="184">
        <f t="shared" si="0"/>
        <v>-1.6223889677550206E-3</v>
      </c>
      <c r="D8">
        <v>92.8</v>
      </c>
      <c r="E8" s="184">
        <f t="shared" si="0"/>
        <v>2.1598272138229251E-3</v>
      </c>
      <c r="F8">
        <v>4.1040000000000001</v>
      </c>
      <c r="G8" s="184">
        <f t="shared" si="0"/>
        <v>-7.0166948947495561E-3</v>
      </c>
      <c r="H8" s="125">
        <v>1282.4259999999999</v>
      </c>
      <c r="I8" s="184">
        <f t="shared" si="1"/>
        <v>-4.7920186310581644E-3</v>
      </c>
      <c r="J8" s="125">
        <v>742.06700000000001</v>
      </c>
      <c r="K8" s="184">
        <f t="shared" si="2"/>
        <v>4.6736120983191486E-3</v>
      </c>
      <c r="L8" s="125">
        <v>1428.13</v>
      </c>
      <c r="M8" s="184">
        <f t="shared" si="3"/>
        <v>1.2760199395644451E-3</v>
      </c>
      <c r="N8" s="116">
        <v>58.04</v>
      </c>
      <c r="O8" s="184">
        <f t="shared" si="4"/>
        <v>-5.1661787497849388E-4</v>
      </c>
      <c r="P8">
        <v>84.4</v>
      </c>
      <c r="Q8" s="184">
        <f t="shared" si="5"/>
        <v>1.0294469715106528E-2</v>
      </c>
      <c r="R8">
        <v>284.70999999999998</v>
      </c>
      <c r="S8" s="184">
        <f t="shared" si="6"/>
        <v>-4.0581368950442873E-3</v>
      </c>
      <c r="T8">
        <v>212.48</v>
      </c>
      <c r="U8" s="184">
        <f t="shared" si="7"/>
        <v>6.155885974050492E-3</v>
      </c>
      <c r="V8" s="125">
        <v>6305.6</v>
      </c>
      <c r="W8" s="184">
        <f t="shared" si="8"/>
        <v>1.3991255862114507E-3</v>
      </c>
    </row>
    <row r="9" spans="1:23" ht="13" x14ac:dyDescent="0.3">
      <c r="A9" s="203">
        <v>45860</v>
      </c>
      <c r="B9">
        <v>4.9219999999999997</v>
      </c>
      <c r="C9" s="184">
        <f t="shared" si="0"/>
        <v>-2.0312817387778469E-4</v>
      </c>
      <c r="D9">
        <v>92.95</v>
      </c>
      <c r="E9" s="184">
        <f t="shared" si="0"/>
        <v>1.6163793103448889E-3</v>
      </c>
      <c r="F9">
        <v>4.1070000000000002</v>
      </c>
      <c r="G9" s="184">
        <f t="shared" si="0"/>
        <v>7.3099415204681134E-4</v>
      </c>
      <c r="H9" s="125">
        <v>1282.056</v>
      </c>
      <c r="I9" s="184">
        <f t="shared" si="1"/>
        <v>-2.8851567263911594E-4</v>
      </c>
      <c r="J9" s="125">
        <v>738.29200000000003</v>
      </c>
      <c r="K9" s="184">
        <f t="shared" si="2"/>
        <v>-5.0871417270946925E-3</v>
      </c>
      <c r="L9" s="125">
        <v>1414.058</v>
      </c>
      <c r="M9" s="184">
        <f t="shared" si="3"/>
        <v>-9.8534447144168359E-3</v>
      </c>
      <c r="N9" s="116">
        <v>58.08</v>
      </c>
      <c r="O9" s="184">
        <f t="shared" si="4"/>
        <v>6.8917987594760768E-4</v>
      </c>
      <c r="P9">
        <v>83.02</v>
      </c>
      <c r="Q9" s="184">
        <f t="shared" si="5"/>
        <v>-1.6350710900474047E-2</v>
      </c>
      <c r="R9">
        <v>281.95999999999998</v>
      </c>
      <c r="S9" s="184">
        <f t="shared" si="6"/>
        <v>-9.658951213515508E-3</v>
      </c>
      <c r="T9">
        <v>214.4</v>
      </c>
      <c r="U9" s="184">
        <f t="shared" si="7"/>
        <v>9.0361445783133289E-3</v>
      </c>
      <c r="V9" s="125">
        <v>6309.62</v>
      </c>
      <c r="W9" s="184">
        <f t="shared" si="8"/>
        <v>6.3752854605422587E-4</v>
      </c>
    </row>
    <row r="10" spans="1:23" ht="13" x14ac:dyDescent="0.3">
      <c r="A10" s="203">
        <v>45861</v>
      </c>
      <c r="B10">
        <v>5.0179999999999998</v>
      </c>
      <c r="C10" s="184">
        <f t="shared" si="0"/>
        <v>1.9504266558309648E-2</v>
      </c>
      <c r="D10">
        <v>98</v>
      </c>
      <c r="E10" s="184">
        <f t="shared" si="0"/>
        <v>5.4330285099515839E-2</v>
      </c>
      <c r="F10">
        <v>3.7959999999999998</v>
      </c>
      <c r="G10" s="184">
        <f t="shared" si="0"/>
        <v>-7.5724373021670413E-2</v>
      </c>
      <c r="H10" s="125">
        <v>1301.296</v>
      </c>
      <c r="I10" s="184">
        <f t="shared" si="1"/>
        <v>1.5007144773707239E-2</v>
      </c>
      <c r="J10" s="125">
        <v>740.46100000000001</v>
      </c>
      <c r="K10" s="184">
        <f t="shared" si="2"/>
        <v>2.9378619841471704E-3</v>
      </c>
      <c r="L10" s="125">
        <v>1424.896</v>
      </c>
      <c r="M10" s="184">
        <f t="shared" si="3"/>
        <v>7.6644663797382894E-3</v>
      </c>
      <c r="N10" s="116">
        <v>60.19</v>
      </c>
      <c r="O10" s="184">
        <f t="shared" si="4"/>
        <v>3.6329201101928367E-2</v>
      </c>
      <c r="P10">
        <v>87.52</v>
      </c>
      <c r="Q10" s="184">
        <f t="shared" si="5"/>
        <v>5.4203806311732113E-2</v>
      </c>
      <c r="R10">
        <v>282.01</v>
      </c>
      <c r="S10" s="184">
        <f t="shared" si="6"/>
        <v>1.7733011774723851E-4</v>
      </c>
      <c r="T10">
        <v>214.15</v>
      </c>
      <c r="U10" s="184">
        <f t="shared" si="7"/>
        <v>-1.1660447761194029E-3</v>
      </c>
      <c r="V10" s="125">
        <v>6358.91</v>
      </c>
      <c r="W10" s="184">
        <f t="shared" si="8"/>
        <v>7.811880905664678E-3</v>
      </c>
    </row>
    <row r="11" spans="1:23" ht="13" x14ac:dyDescent="0.3">
      <c r="A11" s="203">
        <v>45862</v>
      </c>
      <c r="B11">
        <v>5.0659999999999998</v>
      </c>
      <c r="C11" s="184">
        <f t="shared" si="0"/>
        <v>9.565563969709057E-3</v>
      </c>
      <c r="D11">
        <v>98.05</v>
      </c>
      <c r="E11" s="184">
        <f t="shared" si="0"/>
        <v>5.1020408163262405E-4</v>
      </c>
      <c r="F11">
        <v>3.75</v>
      </c>
      <c r="G11" s="184">
        <f t="shared" si="0"/>
        <v>-1.2118018967333988E-2</v>
      </c>
      <c r="H11" s="125">
        <v>1305.8240000000001</v>
      </c>
      <c r="I11" s="184">
        <f t="shared" si="1"/>
        <v>3.4796080215416169E-3</v>
      </c>
      <c r="J11" s="125">
        <v>745.98299999999995</v>
      </c>
      <c r="K11" s="184">
        <f t="shared" si="2"/>
        <v>7.4575163310423298E-3</v>
      </c>
      <c r="L11" s="125">
        <v>1428.3109999999999</v>
      </c>
      <c r="M11" s="184">
        <f t="shared" si="3"/>
        <v>2.3966661426517892E-3</v>
      </c>
      <c r="N11" s="116">
        <v>61.24</v>
      </c>
      <c r="O11" s="184">
        <f t="shared" si="4"/>
        <v>1.7444758265492678E-2</v>
      </c>
      <c r="P11">
        <v>86.56</v>
      </c>
      <c r="Q11" s="184">
        <f t="shared" si="5"/>
        <v>-1.0968921389396638E-2</v>
      </c>
      <c r="R11">
        <v>260.51</v>
      </c>
      <c r="S11" s="184">
        <f t="shared" si="6"/>
        <v>-7.6238431261302794E-2</v>
      </c>
      <c r="T11">
        <v>213.76</v>
      </c>
      <c r="U11" s="184">
        <f t="shared" si="7"/>
        <v>-1.8211533971515983E-3</v>
      </c>
      <c r="V11" s="125">
        <v>6363.35</v>
      </c>
      <c r="W11" s="184">
        <f t="shared" si="8"/>
        <v>6.982328732440795E-4</v>
      </c>
    </row>
    <row r="12" spans="1:23" ht="13" x14ac:dyDescent="0.3">
      <c r="A12" s="203">
        <v>45863</v>
      </c>
      <c r="B12">
        <v>5.0590000000000002</v>
      </c>
      <c r="C12" s="184">
        <f t="shared" si="0"/>
        <v>-1.3817607579944084E-3</v>
      </c>
      <c r="D12">
        <v>102.6</v>
      </c>
      <c r="E12" s="184">
        <f t="shared" si="0"/>
        <v>4.6404895461499208E-2</v>
      </c>
      <c r="F12">
        <v>3.7010000000000001</v>
      </c>
      <c r="G12" s="184">
        <f t="shared" si="0"/>
        <v>-1.3066666666666648E-2</v>
      </c>
      <c r="H12" s="125">
        <v>1310.4059999999999</v>
      </c>
      <c r="I12" s="184">
        <f t="shared" si="1"/>
        <v>3.5088955326291137E-3</v>
      </c>
      <c r="J12" s="125">
        <v>745.81</v>
      </c>
      <c r="K12" s="184">
        <f t="shared" si="2"/>
        <v>-2.3190877003899797E-4</v>
      </c>
      <c r="L12" s="125">
        <v>1424.367</v>
      </c>
      <c r="M12" s="184">
        <f t="shared" si="3"/>
        <v>-2.7613033856071683E-3</v>
      </c>
      <c r="N12" s="116">
        <v>61.23</v>
      </c>
      <c r="O12" s="184">
        <f t="shared" si="4"/>
        <v>-1.6329196603535461E-4</v>
      </c>
      <c r="P12">
        <v>88.9</v>
      </c>
      <c r="Q12" s="184">
        <f t="shared" si="5"/>
        <v>2.7033271719038857E-2</v>
      </c>
      <c r="R12">
        <v>259.72000000000003</v>
      </c>
      <c r="S12" s="184">
        <f t="shared" si="6"/>
        <v>-3.0325131472878726E-3</v>
      </c>
      <c r="T12">
        <v>213.88</v>
      </c>
      <c r="U12" s="184">
        <f t="shared" si="7"/>
        <v>5.6137724550900337E-4</v>
      </c>
      <c r="V12" s="125">
        <v>6388.64</v>
      </c>
      <c r="W12" s="184">
        <f t="shared" si="8"/>
        <v>3.9743217016194243E-3</v>
      </c>
    </row>
    <row r="13" spans="1:23" ht="13" x14ac:dyDescent="0.3">
      <c r="A13" s="203">
        <v>45866</v>
      </c>
      <c r="B13">
        <v>5.085</v>
      </c>
      <c r="C13" s="184">
        <f t="shared" si="0"/>
        <v>5.139355603874244E-3</v>
      </c>
      <c r="D13">
        <v>99.45</v>
      </c>
      <c r="E13" s="184">
        <f t="shared" si="0"/>
        <v>-3.0701754385964831E-2</v>
      </c>
      <c r="F13">
        <v>3.657</v>
      </c>
      <c r="G13" s="184">
        <f t="shared" si="0"/>
        <v>-1.1888678735476908E-2</v>
      </c>
      <c r="H13" s="125">
        <v>1309.798</v>
      </c>
      <c r="I13" s="184">
        <f t="shared" si="1"/>
        <v>-4.6397833953747716E-4</v>
      </c>
      <c r="J13" s="125">
        <v>742.37300000000005</v>
      </c>
      <c r="K13" s="184">
        <f t="shared" si="2"/>
        <v>-4.6084123302180162E-3</v>
      </c>
      <c r="L13" s="125">
        <v>1410.5139999999999</v>
      </c>
      <c r="M13" s="184">
        <f t="shared" si="3"/>
        <v>-9.7257237776500471E-3</v>
      </c>
      <c r="N13" s="116">
        <v>61.68</v>
      </c>
      <c r="O13" s="184">
        <f t="shared" si="4"/>
        <v>7.3493385595296895E-3</v>
      </c>
      <c r="P13">
        <v>85.9</v>
      </c>
      <c r="Q13" s="184">
        <f t="shared" si="5"/>
        <v>-3.3745781777277835E-2</v>
      </c>
      <c r="R13">
        <v>263.20999999999998</v>
      </c>
      <c r="S13" s="184">
        <f t="shared" si="6"/>
        <v>1.3437548128753857E-2</v>
      </c>
      <c r="T13">
        <v>214.05</v>
      </c>
      <c r="U13" s="184">
        <f t="shared" si="7"/>
        <v>7.9483822704327618E-4</v>
      </c>
      <c r="V13" s="125">
        <v>6389.77</v>
      </c>
      <c r="W13" s="184">
        <f t="shared" si="8"/>
        <v>1.7687645570890035E-4</v>
      </c>
    </row>
    <row r="14" spans="1:23" ht="13" x14ac:dyDescent="0.3">
      <c r="A14" s="203">
        <v>45867</v>
      </c>
      <c r="B14">
        <v>5.1980000000000004</v>
      </c>
      <c r="C14" s="184">
        <f t="shared" si="0"/>
        <v>2.2222222222222306E-2</v>
      </c>
      <c r="D14">
        <v>97.25</v>
      </c>
      <c r="E14" s="184">
        <f t="shared" si="0"/>
        <v>-2.2121669180492739E-2</v>
      </c>
      <c r="F14">
        <v>3.5920000000000001</v>
      </c>
      <c r="G14" s="184">
        <f t="shared" si="0"/>
        <v>-1.7774131802023502E-2</v>
      </c>
      <c r="H14" s="125">
        <v>1325.5920000000001</v>
      </c>
      <c r="I14" s="184">
        <f t="shared" si="1"/>
        <v>1.2058347928459272E-2</v>
      </c>
      <c r="J14" s="125">
        <v>742.91099999999994</v>
      </c>
      <c r="K14" s="184">
        <f t="shared" si="2"/>
        <v>7.2470308052676651E-4</v>
      </c>
      <c r="L14" s="125">
        <v>1424.8</v>
      </c>
      <c r="M14" s="184">
        <f t="shared" si="3"/>
        <v>1.0128222761348032E-2</v>
      </c>
      <c r="N14" s="116">
        <v>63</v>
      </c>
      <c r="O14" s="184">
        <f t="shared" si="4"/>
        <v>2.1400778210116735E-2</v>
      </c>
      <c r="P14">
        <v>86.4</v>
      </c>
      <c r="Q14" s="184">
        <f t="shared" si="5"/>
        <v>5.8207217694994174E-3</v>
      </c>
      <c r="R14">
        <v>262.40989999999999</v>
      </c>
      <c r="S14" s="184">
        <f t="shared" si="6"/>
        <v>-3.0397781239314098E-3</v>
      </c>
      <c r="T14">
        <v>211.27</v>
      </c>
      <c r="U14" s="184">
        <f t="shared" si="7"/>
        <v>-1.298761971501986E-2</v>
      </c>
      <c r="V14" s="125">
        <v>6370.86</v>
      </c>
      <c r="W14" s="184">
        <f t="shared" si="8"/>
        <v>-2.9594179446209741E-3</v>
      </c>
    </row>
    <row r="15" spans="1:23" ht="13" x14ac:dyDescent="0.3">
      <c r="A15" s="203">
        <v>45868</v>
      </c>
      <c r="B15">
        <v>5.4260000000000002</v>
      </c>
      <c r="C15" s="184">
        <f t="shared" si="0"/>
        <v>4.3863024240092294E-2</v>
      </c>
      <c r="D15">
        <v>95</v>
      </c>
      <c r="E15" s="184">
        <f t="shared" si="0"/>
        <v>-2.313624678663239E-2</v>
      </c>
      <c r="F15">
        <v>3.5939999999999999</v>
      </c>
      <c r="G15" s="184">
        <f t="shared" si="0"/>
        <v>5.5679287305116366E-4</v>
      </c>
      <c r="H15" s="125">
        <v>1340.6669999999999</v>
      </c>
      <c r="I15" s="184">
        <f t="shared" si="1"/>
        <v>1.1372277442832951E-2</v>
      </c>
      <c r="J15" s="125">
        <v>739.56399999999996</v>
      </c>
      <c r="K15" s="184">
        <f t="shared" si="2"/>
        <v>-4.5052502924306957E-3</v>
      </c>
      <c r="L15" s="125">
        <v>1427.5519999999999</v>
      </c>
      <c r="M15" s="184">
        <f t="shared" si="3"/>
        <v>1.9314991577764969E-3</v>
      </c>
      <c r="N15" s="116">
        <v>64.16</v>
      </c>
      <c r="O15" s="184">
        <f t="shared" si="4"/>
        <v>1.841269841269836E-2</v>
      </c>
      <c r="P15">
        <v>84.3</v>
      </c>
      <c r="Q15" s="184">
        <f t="shared" si="5"/>
        <v>-2.4305555555555653E-2</v>
      </c>
      <c r="R15">
        <v>260.26</v>
      </c>
      <c r="S15" s="184">
        <f t="shared" si="6"/>
        <v>-8.1929073560105866E-3</v>
      </c>
      <c r="T15">
        <v>209.05</v>
      </c>
      <c r="U15" s="184">
        <f t="shared" si="7"/>
        <v>-1.0507880910683007E-2</v>
      </c>
      <c r="V15" s="125">
        <v>6362.9</v>
      </c>
      <c r="W15" s="184">
        <f t="shared" si="8"/>
        <v>-1.249438851269693E-3</v>
      </c>
    </row>
    <row r="16" spans="1:23" ht="13" x14ac:dyDescent="0.3">
      <c r="A16" s="203">
        <v>45869</v>
      </c>
      <c r="B16">
        <v>5.2949999999999999</v>
      </c>
      <c r="C16" s="184">
        <f t="shared" si="0"/>
        <v>-2.4143015112421715E-2</v>
      </c>
      <c r="D16">
        <v>95</v>
      </c>
      <c r="E16" s="184">
        <f t="shared" si="0"/>
        <v>0</v>
      </c>
      <c r="F16">
        <v>3.5880000000000001</v>
      </c>
      <c r="G16" s="184">
        <f t="shared" si="0"/>
        <v>-1.6694490818029448E-3</v>
      </c>
      <c r="H16" s="125">
        <v>1318.028</v>
      </c>
      <c r="I16" s="184">
        <f t="shared" si="1"/>
        <v>-1.6886370739340864E-2</v>
      </c>
      <c r="J16" s="125">
        <v>735.726</v>
      </c>
      <c r="K16" s="184">
        <f t="shared" si="2"/>
        <v>-5.1895441097727386E-3</v>
      </c>
      <c r="L16" s="125">
        <v>1417.357</v>
      </c>
      <c r="M16" s="184">
        <f t="shared" si="3"/>
        <v>-7.141596243079017E-3</v>
      </c>
      <c r="N16" s="116">
        <v>64.63</v>
      </c>
      <c r="O16" s="184">
        <f t="shared" si="4"/>
        <v>7.3254364089775387E-3</v>
      </c>
      <c r="P16">
        <v>83.6</v>
      </c>
      <c r="Q16" s="184">
        <f t="shared" si="5"/>
        <v>-8.3036773428232843E-3</v>
      </c>
      <c r="R16">
        <v>253.15</v>
      </c>
      <c r="S16" s="184">
        <f t="shared" si="6"/>
        <v>-2.7318835011142649E-2</v>
      </c>
      <c r="T16">
        <v>207.57</v>
      </c>
      <c r="U16" s="184">
        <f t="shared" si="7"/>
        <v>-7.0796460176992017E-3</v>
      </c>
      <c r="V16" s="125">
        <v>6339.39</v>
      </c>
      <c r="W16" s="184">
        <f t="shared" si="8"/>
        <v>-3.6948561190650979E-3</v>
      </c>
    </row>
    <row r="17" spans="1:23" ht="13" x14ac:dyDescent="0.3">
      <c r="A17" s="203">
        <v>45870</v>
      </c>
      <c r="B17">
        <v>5</v>
      </c>
      <c r="C17" s="184">
        <f t="shared" si="0"/>
        <v>-5.5712936732766748E-2</v>
      </c>
      <c r="D17">
        <v>91.3</v>
      </c>
      <c r="E17" s="184">
        <f t="shared" si="0"/>
        <v>-3.8947368421052661E-2</v>
      </c>
      <c r="F17">
        <v>3.47</v>
      </c>
      <c r="G17" s="184">
        <f t="shared" si="0"/>
        <v>-3.2887402452619813E-2</v>
      </c>
      <c r="H17" s="125">
        <v>1284.452</v>
      </c>
      <c r="I17" s="184">
        <f t="shared" si="1"/>
        <v>-2.5474420877249968E-2</v>
      </c>
      <c r="J17" s="125">
        <v>726.995</v>
      </c>
      <c r="K17" s="184">
        <f t="shared" si="2"/>
        <v>-1.1867189687465163E-2</v>
      </c>
      <c r="L17" s="125">
        <v>1381.6659999999999</v>
      </c>
      <c r="M17" s="184">
        <f t="shared" si="3"/>
        <v>-2.5181376322267454E-2</v>
      </c>
      <c r="N17" s="116">
        <v>62.21</v>
      </c>
      <c r="O17" s="184">
        <f t="shared" si="4"/>
        <v>-3.7443911496209112E-2</v>
      </c>
      <c r="P17">
        <v>82.16</v>
      </c>
      <c r="Q17" s="184">
        <f t="shared" si="5"/>
        <v>-1.7224880382775094E-2</v>
      </c>
      <c r="R17">
        <v>250.05</v>
      </c>
      <c r="S17" s="184">
        <f t="shared" si="6"/>
        <v>-1.2245704127987337E-2</v>
      </c>
      <c r="T17">
        <v>202.38</v>
      </c>
      <c r="U17" s="184">
        <f t="shared" si="7"/>
        <v>-2.5003613238907346E-2</v>
      </c>
      <c r="V17" s="125">
        <v>6238.01</v>
      </c>
      <c r="W17" s="184">
        <f t="shared" si="8"/>
        <v>-1.5992074947274122E-2</v>
      </c>
    </row>
    <row r="18" spans="1:23" ht="13" x14ac:dyDescent="0.3">
      <c r="A18" s="203">
        <v>45873</v>
      </c>
      <c r="B18">
        <v>5.1619999999999999</v>
      </c>
      <c r="C18" s="184">
        <f t="shared" si="0"/>
        <v>3.2399999999999984E-2</v>
      </c>
      <c r="D18">
        <v>91.9</v>
      </c>
      <c r="E18" s="184">
        <f t="shared" si="0"/>
        <v>6.5717415115006412E-3</v>
      </c>
      <c r="F18">
        <v>3.5329999999999999</v>
      </c>
      <c r="G18" s="184">
        <f t="shared" si="0"/>
        <v>1.8155619596541706E-2</v>
      </c>
      <c r="H18" s="125">
        <v>1309.567</v>
      </c>
      <c r="I18" s="184">
        <f t="shared" si="1"/>
        <v>1.9553085673890507E-2</v>
      </c>
      <c r="J18" s="125">
        <v>733.72299999999996</v>
      </c>
      <c r="K18" s="184">
        <f t="shared" si="2"/>
        <v>9.2545340751999002E-3</v>
      </c>
      <c r="L18" s="125">
        <v>1400.048</v>
      </c>
      <c r="M18" s="184">
        <f t="shared" si="3"/>
        <v>1.330422837357224E-2</v>
      </c>
      <c r="N18" s="116">
        <v>64.48</v>
      </c>
      <c r="O18" s="184">
        <f t="shared" si="4"/>
        <v>3.6489310400257241E-2</v>
      </c>
      <c r="P18">
        <v>82.88</v>
      </c>
      <c r="Q18" s="184">
        <f t="shared" si="5"/>
        <v>8.7633885102239399E-3</v>
      </c>
      <c r="R18">
        <v>251.98</v>
      </c>
      <c r="S18" s="184">
        <f t="shared" si="6"/>
        <v>7.7184563087381655E-3</v>
      </c>
      <c r="T18">
        <v>203.35</v>
      </c>
      <c r="U18" s="184">
        <f t="shared" si="7"/>
        <v>4.7929637315940257E-3</v>
      </c>
      <c r="V18" s="125">
        <v>6329.94</v>
      </c>
      <c r="W18" s="184">
        <f t="shared" si="8"/>
        <v>1.4737071598153798E-2</v>
      </c>
    </row>
    <row r="19" spans="1:23" ht="13" x14ac:dyDescent="0.3">
      <c r="A19" s="203">
        <v>45874</v>
      </c>
      <c r="B19">
        <v>5.1319999999999997</v>
      </c>
      <c r="C19" s="184">
        <f t="shared" si="0"/>
        <v>-5.8117008911275185E-3</v>
      </c>
      <c r="D19">
        <v>92.55</v>
      </c>
      <c r="E19" s="184">
        <f t="shared" si="0"/>
        <v>7.0729053318823879E-3</v>
      </c>
      <c r="F19">
        <v>3.5190000000000001</v>
      </c>
      <c r="G19" s="184">
        <f t="shared" si="0"/>
        <v>-3.9626379847154799E-3</v>
      </c>
      <c r="H19" s="125">
        <v>1312.0260000000001</v>
      </c>
      <c r="I19" s="184">
        <f t="shared" si="1"/>
        <v>1.877719887565936E-3</v>
      </c>
      <c r="J19" s="125">
        <v>736.45</v>
      </c>
      <c r="K19" s="184">
        <f t="shared" si="2"/>
        <v>3.7166614648853711E-3</v>
      </c>
      <c r="L19" s="125">
        <v>1404.6279999999999</v>
      </c>
      <c r="M19" s="184">
        <f t="shared" si="3"/>
        <v>3.2713164120086792E-3</v>
      </c>
      <c r="N19" s="116">
        <v>64.38</v>
      </c>
      <c r="O19" s="184">
        <f t="shared" si="4"/>
        <v>-1.5508684863524895E-3</v>
      </c>
      <c r="P19">
        <v>83.9</v>
      </c>
      <c r="Q19" s="184">
        <f t="shared" si="5"/>
        <v>1.2306949806949932E-2</v>
      </c>
      <c r="R19">
        <v>250.67</v>
      </c>
      <c r="S19" s="184">
        <f t="shared" si="6"/>
        <v>-5.1988253035955331E-3</v>
      </c>
      <c r="T19">
        <v>202.92</v>
      </c>
      <c r="U19" s="184">
        <f t="shared" si="7"/>
        <v>-2.114580772067897E-3</v>
      </c>
      <c r="V19" s="125">
        <v>6299.19</v>
      </c>
      <c r="W19" s="184">
        <f t="shared" si="8"/>
        <v>-4.8578659513360319E-3</v>
      </c>
    </row>
    <row r="20" spans="1:23" ht="13" x14ac:dyDescent="0.3">
      <c r="A20" s="203">
        <v>45875</v>
      </c>
      <c r="B20">
        <v>5.173</v>
      </c>
      <c r="C20" s="184">
        <f t="shared" si="0"/>
        <v>7.9890880748247021E-3</v>
      </c>
      <c r="D20">
        <v>94.2</v>
      </c>
      <c r="E20" s="184">
        <f t="shared" si="0"/>
        <v>1.7828200972447389E-2</v>
      </c>
      <c r="F20">
        <v>3.5139999999999998</v>
      </c>
      <c r="G20" s="184">
        <f t="shared" si="0"/>
        <v>-1.4208581983519003E-3</v>
      </c>
      <c r="H20" s="125">
        <v>1320.37</v>
      </c>
      <c r="I20" s="184">
        <f t="shared" si="1"/>
        <v>6.3596300683064384E-3</v>
      </c>
      <c r="J20" s="125">
        <v>739.16200000000003</v>
      </c>
      <c r="K20" s="184">
        <f t="shared" si="2"/>
        <v>3.682531061171823E-3</v>
      </c>
      <c r="L20" s="125">
        <v>1407.9659999999999</v>
      </c>
      <c r="M20" s="184">
        <f t="shared" si="3"/>
        <v>2.3764299159634906E-3</v>
      </c>
      <c r="N20" s="116">
        <v>64.73</v>
      </c>
      <c r="O20" s="184">
        <f t="shared" si="4"/>
        <v>5.4364709537124654E-3</v>
      </c>
      <c r="P20">
        <v>85.02</v>
      </c>
      <c r="Q20" s="184">
        <f t="shared" si="5"/>
        <v>1.3349225268176284E-2</v>
      </c>
      <c r="R20">
        <v>252.28</v>
      </c>
      <c r="S20" s="184">
        <f t="shared" si="6"/>
        <v>6.422786931024908E-3</v>
      </c>
      <c r="T20">
        <v>213.25</v>
      </c>
      <c r="U20" s="184">
        <f t="shared" si="7"/>
        <v>5.0906761285235629E-2</v>
      </c>
      <c r="V20" s="125">
        <v>6345.06</v>
      </c>
      <c r="W20" s="184">
        <f t="shared" si="8"/>
        <v>7.2818886237755653E-3</v>
      </c>
    </row>
    <row r="21" spans="1:23" ht="13" x14ac:dyDescent="0.3">
      <c r="A21" s="203">
        <v>45876</v>
      </c>
      <c r="B21">
        <v>5.258</v>
      </c>
      <c r="C21" s="184">
        <f t="shared" si="0"/>
        <v>1.6431471099941999E-2</v>
      </c>
      <c r="D21">
        <v>96.15</v>
      </c>
      <c r="E21" s="184">
        <f t="shared" si="0"/>
        <v>2.0700636942675189E-2</v>
      </c>
      <c r="F21">
        <v>3.52</v>
      </c>
      <c r="G21" s="184">
        <f t="shared" si="0"/>
        <v>1.7074558907228879E-3</v>
      </c>
      <c r="H21" s="125">
        <v>1331.896</v>
      </c>
      <c r="I21" s="184">
        <f t="shared" si="1"/>
        <v>8.729371312586675E-3</v>
      </c>
      <c r="J21" s="125">
        <v>745.33799999999997</v>
      </c>
      <c r="K21" s="184">
        <f t="shared" si="2"/>
        <v>8.3554078808162902E-3</v>
      </c>
      <c r="L21" s="125">
        <v>1425.8869999999999</v>
      </c>
      <c r="M21" s="184">
        <f t="shared" si="3"/>
        <v>1.2728290313828636E-2</v>
      </c>
      <c r="N21" s="116">
        <v>66.180000000000007</v>
      </c>
      <c r="O21" s="184">
        <f t="shared" si="4"/>
        <v>2.2400741541789011E-2</v>
      </c>
      <c r="P21">
        <v>85.94</v>
      </c>
      <c r="Q21" s="184">
        <f t="shared" si="5"/>
        <v>1.0820983298047539E-2</v>
      </c>
      <c r="R21">
        <v>250.16</v>
      </c>
      <c r="S21" s="184">
        <f t="shared" si="6"/>
        <v>-8.4033613445378338E-3</v>
      </c>
      <c r="T21">
        <v>220.03</v>
      </c>
      <c r="U21" s="184">
        <f t="shared" si="7"/>
        <v>3.1793669402110203E-2</v>
      </c>
      <c r="V21" s="125">
        <v>6340</v>
      </c>
      <c r="W21" s="184">
        <f t="shared" si="8"/>
        <v>-7.9747078829836126E-4</v>
      </c>
    </row>
    <row r="22" spans="1:23" ht="13" x14ac:dyDescent="0.3">
      <c r="A22" s="203">
        <v>45877</v>
      </c>
      <c r="B22">
        <v>5.3360000000000003</v>
      </c>
      <c r="C22" s="184">
        <f t="shared" si="0"/>
        <v>1.4834537847090204E-2</v>
      </c>
      <c r="D22">
        <v>97</v>
      </c>
      <c r="E22" s="184">
        <f t="shared" si="0"/>
        <v>8.8403536141445065E-3</v>
      </c>
      <c r="F22">
        <v>3.53</v>
      </c>
      <c r="G22" s="184">
        <f t="shared" si="0"/>
        <v>2.8409090909090303E-3</v>
      </c>
      <c r="H22" s="125">
        <v>1338.8710000000001</v>
      </c>
      <c r="I22" s="184">
        <f t="shared" si="1"/>
        <v>5.2368953732124255E-3</v>
      </c>
      <c r="J22" s="125">
        <v>747.4</v>
      </c>
      <c r="K22" s="184">
        <f t="shared" si="2"/>
        <v>2.7665300843375917E-3</v>
      </c>
      <c r="L22" s="125">
        <v>1424.412</v>
      </c>
      <c r="M22" s="184">
        <f t="shared" si="3"/>
        <v>-1.0344438233884656E-3</v>
      </c>
      <c r="N22" s="116">
        <v>67.53</v>
      </c>
      <c r="O22" s="184">
        <f t="shared" si="4"/>
        <v>2.0398912058023484E-2</v>
      </c>
      <c r="P22">
        <v>87.2</v>
      </c>
      <c r="Q22" s="184">
        <f t="shared" si="5"/>
        <v>1.4661391668606064E-2</v>
      </c>
      <c r="R22">
        <v>242.27</v>
      </c>
      <c r="S22" s="184">
        <f t="shared" si="6"/>
        <v>-3.1539814518707972E-2</v>
      </c>
      <c r="T22">
        <v>229.35</v>
      </c>
      <c r="U22" s="184">
        <f t="shared" si="7"/>
        <v>4.2357860291778363E-2</v>
      </c>
      <c r="V22" s="125">
        <v>6389.45</v>
      </c>
      <c r="W22" s="184">
        <f t="shared" si="8"/>
        <v>7.7996845425867224E-3</v>
      </c>
    </row>
    <row r="23" spans="1:23" ht="13" x14ac:dyDescent="0.3">
      <c r="A23" s="203">
        <v>45880</v>
      </c>
      <c r="B23">
        <v>5.3250000000000002</v>
      </c>
      <c r="C23" s="184">
        <f t="shared" si="0"/>
        <v>-2.061469265367339E-3</v>
      </c>
      <c r="D23">
        <v>99.05</v>
      </c>
      <c r="E23" s="184">
        <f t="shared" si="0"/>
        <v>2.1134020618556671E-2</v>
      </c>
      <c r="F23">
        <v>3.532</v>
      </c>
      <c r="G23" s="184">
        <f t="shared" si="0"/>
        <v>5.6657223796040333E-4</v>
      </c>
      <c r="H23" s="125">
        <v>1338.165</v>
      </c>
      <c r="I23" s="184">
        <f t="shared" si="1"/>
        <v>-5.2730994995046638E-4</v>
      </c>
      <c r="J23" s="125">
        <v>743.971</v>
      </c>
      <c r="K23" s="184">
        <f t="shared" si="2"/>
        <v>-4.5879047364195524E-3</v>
      </c>
      <c r="L23" s="125">
        <v>1419.222</v>
      </c>
      <c r="M23" s="184">
        <f t="shared" si="3"/>
        <v>-3.6436087311817471E-3</v>
      </c>
      <c r="N23" s="116">
        <v>67.349999999999994</v>
      </c>
      <c r="O23" s="184">
        <f t="shared" si="4"/>
        <v>-2.6654820079965468E-3</v>
      </c>
      <c r="P23">
        <v>86.32</v>
      </c>
      <c r="Q23" s="184">
        <f t="shared" si="5"/>
        <v>-1.0091743119266165E-2</v>
      </c>
      <c r="R23">
        <v>236.3</v>
      </c>
      <c r="S23" s="184">
        <f t="shared" si="6"/>
        <v>-2.4641928426961647E-2</v>
      </c>
      <c r="T23">
        <v>227.18</v>
      </c>
      <c r="U23" s="184">
        <f t="shared" si="7"/>
        <v>-9.4615216917374647E-3</v>
      </c>
      <c r="V23" s="125">
        <v>6373.45</v>
      </c>
      <c r="W23" s="184">
        <f t="shared" si="8"/>
        <v>-2.5041278983324072E-3</v>
      </c>
    </row>
    <row r="24" spans="1:23" ht="13" x14ac:dyDescent="0.3">
      <c r="A24" s="203">
        <v>45881</v>
      </c>
      <c r="B24">
        <v>5.343</v>
      </c>
      <c r="C24" s="184">
        <f t="shared" si="0"/>
        <v>3.3802816901408062E-3</v>
      </c>
      <c r="D24">
        <v>100</v>
      </c>
      <c r="E24" s="184">
        <f t="shared" si="0"/>
        <v>9.5911155981827645E-3</v>
      </c>
      <c r="F24">
        <v>3.5630000000000002</v>
      </c>
      <c r="G24" s="184">
        <f t="shared" si="0"/>
        <v>8.7768969422423945E-3</v>
      </c>
      <c r="H24" s="125">
        <v>1348.56</v>
      </c>
      <c r="I24" s="184">
        <f t="shared" si="1"/>
        <v>7.7681003463698287E-3</v>
      </c>
      <c r="J24" s="125">
        <v>746.226</v>
      </c>
      <c r="K24" s="184">
        <f t="shared" si="2"/>
        <v>3.0310321235639498E-3</v>
      </c>
      <c r="L24" s="125">
        <v>1410.7470000000001</v>
      </c>
      <c r="M24" s="184">
        <f t="shared" si="3"/>
        <v>-5.9715816130245366E-3</v>
      </c>
      <c r="N24" s="116">
        <v>68.41</v>
      </c>
      <c r="O24" s="184">
        <f t="shared" si="4"/>
        <v>1.5738678544914661E-2</v>
      </c>
      <c r="P24">
        <v>87.42</v>
      </c>
      <c r="Q24" s="184">
        <f t="shared" si="5"/>
        <v>1.2743280815570072E-2</v>
      </c>
      <c r="R24">
        <v>234.77</v>
      </c>
      <c r="S24" s="184">
        <f t="shared" si="6"/>
        <v>-6.4748201438848962E-3</v>
      </c>
      <c r="T24">
        <v>229.65</v>
      </c>
      <c r="U24" s="184">
        <f t="shared" si="7"/>
        <v>1.0872435953869173E-2</v>
      </c>
      <c r="V24" s="125">
        <v>6445.76</v>
      </c>
      <c r="W24" s="184">
        <f t="shared" si="8"/>
        <v>1.1345503612643137E-2</v>
      </c>
    </row>
    <row r="25" spans="1:23" ht="13" x14ac:dyDescent="0.3">
      <c r="A25" s="203">
        <v>45882</v>
      </c>
      <c r="B25">
        <v>5.43</v>
      </c>
      <c r="C25" s="184">
        <f t="shared" si="0"/>
        <v>1.6282987085906746E-2</v>
      </c>
      <c r="D25">
        <v>101</v>
      </c>
      <c r="E25" s="184">
        <f t="shared" si="0"/>
        <v>0.01</v>
      </c>
      <c r="F25">
        <v>3.58</v>
      </c>
      <c r="G25" s="184">
        <f t="shared" si="0"/>
        <v>4.7712601740106378E-3</v>
      </c>
      <c r="H25" s="125">
        <v>1357.5219999999999</v>
      </c>
      <c r="I25" s="184">
        <f t="shared" si="1"/>
        <v>6.6456071661624176E-3</v>
      </c>
      <c r="J25" s="125">
        <v>748.78</v>
      </c>
      <c r="K25" s="184">
        <f t="shared" si="2"/>
        <v>3.4225556332799631E-3</v>
      </c>
      <c r="L25" s="125">
        <v>1420.934</v>
      </c>
      <c r="M25" s="184">
        <f t="shared" si="3"/>
        <v>7.2209971029531857E-3</v>
      </c>
      <c r="N25" s="116">
        <v>68.38</v>
      </c>
      <c r="O25" s="184">
        <f t="shared" si="4"/>
        <v>-4.3853237830728166E-4</v>
      </c>
      <c r="P25">
        <v>88.9</v>
      </c>
      <c r="Q25" s="184">
        <f t="shared" si="5"/>
        <v>1.6929764355982656E-2</v>
      </c>
      <c r="R25">
        <v>240.07</v>
      </c>
      <c r="S25" s="184">
        <f t="shared" si="6"/>
        <v>2.2575286450568569E-2</v>
      </c>
      <c r="T25">
        <v>233.33</v>
      </c>
      <c r="U25" s="184">
        <f t="shared" si="7"/>
        <v>1.6024384933594631E-2</v>
      </c>
      <c r="V25" s="125">
        <v>6466.58</v>
      </c>
      <c r="W25" s="184">
        <f t="shared" si="8"/>
        <v>3.2300302834731218E-3</v>
      </c>
    </row>
    <row r="26" spans="1:23" ht="13" x14ac:dyDescent="0.3">
      <c r="A26" s="203">
        <v>45883</v>
      </c>
      <c r="B26">
        <v>5.5090000000000003</v>
      </c>
      <c r="C26" s="184">
        <f t="shared" si="0"/>
        <v>1.4548802946593118E-2</v>
      </c>
      <c r="D26">
        <v>100.4</v>
      </c>
      <c r="E26" s="184">
        <f t="shared" si="0"/>
        <v>-5.9405940594058843E-3</v>
      </c>
      <c r="F26">
        <v>3.556</v>
      </c>
      <c r="G26" s="184">
        <f t="shared" si="0"/>
        <v>-6.7039106145251456E-3</v>
      </c>
      <c r="H26" s="125">
        <v>1373.8240000000001</v>
      </c>
      <c r="I26" s="184">
        <f t="shared" si="1"/>
        <v>1.2008645163761718E-2</v>
      </c>
      <c r="J26" s="125">
        <v>753.23299999999995</v>
      </c>
      <c r="K26" s="184">
        <f t="shared" si="2"/>
        <v>5.9470071316007032E-3</v>
      </c>
      <c r="L26" s="125">
        <v>1430.9259999999999</v>
      </c>
      <c r="M26" s="184">
        <f t="shared" si="3"/>
        <v>7.0319944487217297E-3</v>
      </c>
      <c r="N26" s="116">
        <v>68.95</v>
      </c>
      <c r="O26" s="184">
        <f t="shared" si="4"/>
        <v>8.3357706931852498E-3</v>
      </c>
      <c r="P26">
        <v>88.88</v>
      </c>
      <c r="Q26" s="184">
        <f t="shared" si="5"/>
        <v>-2.2497187851530068E-4</v>
      </c>
      <c r="R26">
        <v>237.11</v>
      </c>
      <c r="S26" s="184">
        <f t="shared" si="6"/>
        <v>-1.2329737159994917E-2</v>
      </c>
      <c r="T26">
        <v>232.78</v>
      </c>
      <c r="U26" s="184">
        <f t="shared" si="7"/>
        <v>-2.3571765310933497E-3</v>
      </c>
      <c r="V26" s="125">
        <v>6468.54</v>
      </c>
      <c r="W26" s="184">
        <f t="shared" si="8"/>
        <v>3.0309684562783364E-4</v>
      </c>
    </row>
    <row r="27" spans="1:23" ht="13" x14ac:dyDescent="0.3">
      <c r="A27" s="203">
        <v>45884</v>
      </c>
      <c r="B27">
        <v>5.5090000000000003</v>
      </c>
      <c r="C27" s="184">
        <f t="shared" si="0"/>
        <v>0</v>
      </c>
      <c r="D27">
        <v>101.9</v>
      </c>
      <c r="E27" s="184">
        <f t="shared" si="0"/>
        <v>1.49402390438247E-2</v>
      </c>
      <c r="F27">
        <v>3.6139999999999999</v>
      </c>
      <c r="G27" s="184">
        <f t="shared" si="0"/>
        <v>1.6310461192350908E-2</v>
      </c>
      <c r="H27" s="125">
        <v>1373.8240000000001</v>
      </c>
      <c r="I27" s="184">
        <f t="shared" si="1"/>
        <v>0</v>
      </c>
      <c r="J27" s="125">
        <v>755.87099999999998</v>
      </c>
      <c r="K27" s="184">
        <f t="shared" si="2"/>
        <v>3.5022363597984074E-3</v>
      </c>
      <c r="L27" s="125">
        <v>1427.9159999999999</v>
      </c>
      <c r="M27" s="184">
        <f t="shared" si="3"/>
        <v>-2.1035329569802988E-3</v>
      </c>
      <c r="N27" s="116">
        <v>68.95</v>
      </c>
      <c r="O27" s="184">
        <f t="shared" si="4"/>
        <v>0</v>
      </c>
      <c r="P27">
        <v>89.84</v>
      </c>
      <c r="Q27" s="184">
        <f t="shared" si="5"/>
        <v>1.0801080108010891E-2</v>
      </c>
      <c r="R27">
        <v>239.72</v>
      </c>
      <c r="S27" s="184">
        <f t="shared" si="6"/>
        <v>1.1007549238749885E-2</v>
      </c>
      <c r="T27">
        <v>231.59</v>
      </c>
      <c r="U27" s="184">
        <f t="shared" si="7"/>
        <v>-5.1121230346249579E-3</v>
      </c>
      <c r="V27" s="125">
        <v>6449.8</v>
      </c>
      <c r="W27" s="184">
        <f t="shared" si="8"/>
        <v>-2.8970988816641439E-3</v>
      </c>
    </row>
    <row r="28" spans="1:23" ht="13" x14ac:dyDescent="0.3">
      <c r="A28" s="203">
        <v>45887</v>
      </c>
      <c r="B28">
        <v>5.4889999999999999</v>
      </c>
      <c r="C28" s="184">
        <f t="shared" si="0"/>
        <v>-3.6304229442730915E-3</v>
      </c>
      <c r="D28">
        <v>100.6</v>
      </c>
      <c r="E28" s="184">
        <f t="shared" si="0"/>
        <v>-1.2757605495584017E-2</v>
      </c>
      <c r="F28">
        <v>3.5920000000000001</v>
      </c>
      <c r="G28" s="184">
        <f t="shared" si="0"/>
        <v>-6.0874377421139452E-3</v>
      </c>
      <c r="H28" s="125">
        <v>1373.174</v>
      </c>
      <c r="I28" s="184">
        <f t="shared" si="1"/>
        <v>-4.731319295630961E-4</v>
      </c>
      <c r="J28" s="125">
        <v>751.88699999999994</v>
      </c>
      <c r="K28" s="184">
        <f t="shared" si="2"/>
        <v>-5.2707406422524972E-3</v>
      </c>
      <c r="L28" s="125">
        <v>1426.5170000000001</v>
      </c>
      <c r="M28" s="184">
        <f t="shared" si="3"/>
        <v>-9.7974950907468456E-4</v>
      </c>
      <c r="N28" s="116">
        <v>68.52</v>
      </c>
      <c r="O28" s="184">
        <f t="shared" si="4"/>
        <v>-6.2364031907180106E-3</v>
      </c>
      <c r="P28">
        <v>89.42</v>
      </c>
      <c r="Q28" s="184">
        <f t="shared" si="5"/>
        <v>-4.6749777382012652E-3</v>
      </c>
      <c r="R28">
        <v>239.45</v>
      </c>
      <c r="S28" s="184">
        <f t="shared" si="6"/>
        <v>-1.1263140330385877E-3</v>
      </c>
      <c r="T28">
        <v>230.89</v>
      </c>
      <c r="U28" s="184">
        <f t="shared" si="7"/>
        <v>-3.02258301308354E-3</v>
      </c>
      <c r="V28" s="125">
        <v>6449.15</v>
      </c>
      <c r="W28" s="184">
        <f t="shared" si="8"/>
        <v>-1.0077831870764143E-4</v>
      </c>
    </row>
    <row r="29" spans="1:23" ht="13" x14ac:dyDescent="0.3">
      <c r="A29" s="203">
        <v>45888</v>
      </c>
      <c r="B29">
        <v>5.6050000000000004</v>
      </c>
      <c r="C29" s="184">
        <f t="shared" si="0"/>
        <v>2.1133175441792777E-2</v>
      </c>
      <c r="D29">
        <v>102.6</v>
      </c>
      <c r="E29" s="184">
        <f t="shared" si="0"/>
        <v>1.9880715705765408E-2</v>
      </c>
      <c r="F29">
        <v>3.6459999999999999</v>
      </c>
      <c r="G29" s="184">
        <f t="shared" si="0"/>
        <v>1.5033407572383025E-2</v>
      </c>
      <c r="H29" s="125">
        <v>1385.229</v>
      </c>
      <c r="I29" s="184">
        <f t="shared" si="1"/>
        <v>8.7789311478371022E-3</v>
      </c>
      <c r="J29" s="125">
        <v>758.86900000000003</v>
      </c>
      <c r="K29" s="184">
        <f t="shared" si="2"/>
        <v>9.2859698332330327E-3</v>
      </c>
      <c r="L29" s="125">
        <v>1433.413</v>
      </c>
      <c r="M29" s="184">
        <f t="shared" si="3"/>
        <v>4.834151993982517E-3</v>
      </c>
      <c r="N29" s="116">
        <v>69.489999999999995</v>
      </c>
      <c r="O29" s="184">
        <f t="shared" si="4"/>
        <v>1.415645067133682E-2</v>
      </c>
      <c r="P29">
        <v>90.96</v>
      </c>
      <c r="Q29" s="184">
        <f t="shared" si="5"/>
        <v>1.7222097964661062E-2</v>
      </c>
      <c r="R29">
        <v>241.28</v>
      </c>
      <c r="S29" s="184">
        <f t="shared" si="6"/>
        <v>7.6425140948006374E-3</v>
      </c>
      <c r="T29">
        <v>230.56</v>
      </c>
      <c r="U29" s="184">
        <f t="shared" si="7"/>
        <v>-1.429252024773633E-3</v>
      </c>
      <c r="V29" s="125">
        <v>6411.37</v>
      </c>
      <c r="W29" s="184">
        <f t="shared" si="8"/>
        <v>-5.8581363435491109E-3</v>
      </c>
    </row>
    <row r="30" spans="1:23" ht="13" x14ac:dyDescent="0.3">
      <c r="A30" s="203">
        <v>45889</v>
      </c>
      <c r="B30">
        <v>5.5730000000000004</v>
      </c>
      <c r="C30" s="184">
        <f t="shared" si="0"/>
        <v>-5.7091882247992908E-3</v>
      </c>
      <c r="D30">
        <v>104.1</v>
      </c>
      <c r="E30" s="184">
        <f t="shared" si="0"/>
        <v>1.4619883040935673E-2</v>
      </c>
      <c r="F30">
        <v>3.625</v>
      </c>
      <c r="G30" s="184">
        <f t="shared" si="0"/>
        <v>-5.7597366977509348E-3</v>
      </c>
      <c r="H30" s="125">
        <v>1380.8130000000001</v>
      </c>
      <c r="I30" s="184">
        <f t="shared" si="1"/>
        <v>-3.1879205532081263E-3</v>
      </c>
      <c r="J30" s="125">
        <v>760.24900000000002</v>
      </c>
      <c r="K30" s="184">
        <f t="shared" si="2"/>
        <v>1.8184956823904988E-3</v>
      </c>
      <c r="L30" s="125">
        <v>1427.1479999999999</v>
      </c>
      <c r="M30" s="184">
        <f t="shared" si="3"/>
        <v>-4.3706873036592382E-3</v>
      </c>
      <c r="N30" s="116">
        <v>68.790000000000006</v>
      </c>
      <c r="O30" s="184">
        <f t="shared" si="4"/>
        <v>-1.0073391854942994E-2</v>
      </c>
      <c r="P30">
        <v>90.36</v>
      </c>
      <c r="Q30" s="184">
        <f t="shared" si="5"/>
        <v>-6.5963060686015209E-3</v>
      </c>
      <c r="R30">
        <v>242.55</v>
      </c>
      <c r="S30" s="184">
        <f t="shared" si="6"/>
        <v>5.2635941644562758E-3</v>
      </c>
      <c r="T30">
        <v>226.01</v>
      </c>
      <c r="U30" s="184">
        <f t="shared" si="7"/>
        <v>-1.9734559333796024E-2</v>
      </c>
      <c r="V30" s="125">
        <v>6395.78</v>
      </c>
      <c r="W30" s="184">
        <f t="shared" si="8"/>
        <v>-2.4316175793941304E-3</v>
      </c>
    </row>
    <row r="31" spans="1:23" ht="13" x14ac:dyDescent="0.3">
      <c r="A31" s="203">
        <v>45890</v>
      </c>
      <c r="B31">
        <v>5.609</v>
      </c>
      <c r="C31" s="184">
        <f t="shared" si="0"/>
        <v>6.4597164902206322E-3</v>
      </c>
      <c r="D31">
        <v>103.3</v>
      </c>
      <c r="E31" s="184">
        <f t="shared" si="0"/>
        <v>-7.6849183477425281E-3</v>
      </c>
      <c r="F31">
        <v>3.62</v>
      </c>
      <c r="G31" s="184">
        <f t="shared" si="0"/>
        <v>-1.3793103448275568E-3</v>
      </c>
      <c r="H31" s="125">
        <v>1385.6320000000001</v>
      </c>
      <c r="I31" s="184">
        <f t="shared" si="1"/>
        <v>3.4899729362339142E-3</v>
      </c>
      <c r="J31" s="125">
        <v>756.654</v>
      </c>
      <c r="K31" s="184">
        <f t="shared" si="2"/>
        <v>-4.7287138818992557E-3</v>
      </c>
      <c r="L31" s="125">
        <v>1425.598</v>
      </c>
      <c r="M31" s="184">
        <f t="shared" si="3"/>
        <v>-1.0860821722764244E-3</v>
      </c>
      <c r="N31" s="116">
        <v>69.180000000000007</v>
      </c>
      <c r="O31" s="184">
        <f t="shared" si="4"/>
        <v>5.6694286960314077E-3</v>
      </c>
      <c r="P31">
        <v>90.16</v>
      </c>
      <c r="Q31" s="184">
        <f t="shared" si="5"/>
        <v>-2.2133687472333206E-3</v>
      </c>
      <c r="R31">
        <v>239.4</v>
      </c>
      <c r="S31" s="184">
        <f t="shared" si="6"/>
        <v>-1.298701298701301E-2</v>
      </c>
      <c r="T31">
        <v>224.9</v>
      </c>
      <c r="U31" s="184">
        <f t="shared" si="7"/>
        <v>-4.9112871111897053E-3</v>
      </c>
      <c r="V31" s="125">
        <v>6370.17</v>
      </c>
      <c r="W31" s="184">
        <f t="shared" si="8"/>
        <v>-4.0042027712022107E-3</v>
      </c>
    </row>
    <row r="32" spans="1:23" ht="13" x14ac:dyDescent="0.3">
      <c r="A32" s="203">
        <v>45891</v>
      </c>
      <c r="B32">
        <v>5.6420000000000003</v>
      </c>
      <c r="C32" s="184">
        <f t="shared" si="0"/>
        <v>5.8834016758781181E-3</v>
      </c>
      <c r="D32">
        <v>104.7</v>
      </c>
      <c r="E32" s="184">
        <f t="shared" si="0"/>
        <v>1.3552758954501507E-2</v>
      </c>
      <c r="F32">
        <v>3.6850000000000001</v>
      </c>
      <c r="G32" s="184">
        <f t="shared" si="0"/>
        <v>1.7955801104972361E-2</v>
      </c>
      <c r="H32" s="125">
        <v>1393.1969999999999</v>
      </c>
      <c r="I32" s="184">
        <f t="shared" si="1"/>
        <v>5.459602549594573E-3</v>
      </c>
      <c r="J32" s="125">
        <v>766.19600000000003</v>
      </c>
      <c r="K32" s="184">
        <f t="shared" si="2"/>
        <v>1.2610783792856484E-2</v>
      </c>
      <c r="L32" s="125">
        <v>1430.251</v>
      </c>
      <c r="M32" s="184">
        <f t="shared" si="3"/>
        <v>3.2638934678640261E-3</v>
      </c>
      <c r="N32" s="116">
        <v>69.19</v>
      </c>
      <c r="O32" s="184">
        <f t="shared" si="4"/>
        <v>1.4455044810625766E-4</v>
      </c>
      <c r="P32">
        <v>91.12</v>
      </c>
      <c r="Q32" s="184">
        <f t="shared" si="5"/>
        <v>1.0647737355811978E-2</v>
      </c>
      <c r="R32">
        <v>242.09</v>
      </c>
      <c r="S32" s="184">
        <f t="shared" si="6"/>
        <v>1.1236424394319121E-2</v>
      </c>
      <c r="T32">
        <v>227.76</v>
      </c>
      <c r="U32" s="184">
        <f t="shared" si="7"/>
        <v>1.2716763005780281E-2</v>
      </c>
      <c r="V32" s="125">
        <v>6466.91</v>
      </c>
      <c r="W32" s="184">
        <f t="shared" si="8"/>
        <v>1.518640789806234E-2</v>
      </c>
    </row>
    <row r="33" spans="1:23" ht="13" x14ac:dyDescent="0.3">
      <c r="A33" s="203">
        <v>45894</v>
      </c>
      <c r="B33">
        <v>5.6349999999999998</v>
      </c>
      <c r="C33" s="184">
        <f t="shared" si="0"/>
        <v>-1.2406947890819852E-3</v>
      </c>
      <c r="D33">
        <v>104.1</v>
      </c>
      <c r="E33" s="184">
        <f t="shared" si="0"/>
        <v>-5.730659025788047E-3</v>
      </c>
      <c r="F33">
        <v>3.7120000000000002</v>
      </c>
      <c r="G33" s="184">
        <f t="shared" si="0"/>
        <v>7.3270013568521395E-3</v>
      </c>
      <c r="H33" s="125">
        <v>1390.079</v>
      </c>
      <c r="I33" s="184">
        <f t="shared" si="1"/>
        <v>-2.2380180261656738E-3</v>
      </c>
      <c r="J33" s="125">
        <v>764.99</v>
      </c>
      <c r="K33" s="184">
        <f t="shared" si="2"/>
        <v>-1.5740097833974822E-3</v>
      </c>
      <c r="L33" s="125">
        <v>1425.078</v>
      </c>
      <c r="M33" s="184">
        <f t="shared" si="3"/>
        <v>-3.6168476721918055E-3</v>
      </c>
      <c r="N33" s="116">
        <v>68.92</v>
      </c>
      <c r="O33" s="184">
        <f t="shared" si="4"/>
        <v>-3.9022980199450216E-3</v>
      </c>
      <c r="P33">
        <v>91.22</v>
      </c>
      <c r="Q33" s="184">
        <f t="shared" si="5"/>
        <v>1.0974539069358463E-3</v>
      </c>
      <c r="R33">
        <v>239.43</v>
      </c>
      <c r="S33" s="184">
        <f t="shared" si="6"/>
        <v>-1.0987649221363941E-2</v>
      </c>
      <c r="T33">
        <v>227.16</v>
      </c>
      <c r="U33" s="184">
        <f t="shared" si="7"/>
        <v>-2.6343519494204178E-3</v>
      </c>
      <c r="V33" s="125">
        <v>6439.32</v>
      </c>
      <c r="W33" s="184">
        <f t="shared" si="8"/>
        <v>-4.2663343080389469E-3</v>
      </c>
    </row>
    <row r="34" spans="1:23" ht="13" x14ac:dyDescent="0.3">
      <c r="A34" s="203">
        <v>45895</v>
      </c>
      <c r="B34">
        <v>5.5279999999999996</v>
      </c>
      <c r="C34" s="184">
        <f t="shared" si="0"/>
        <v>-1.8988464951197909E-2</v>
      </c>
      <c r="D34">
        <v>104.5</v>
      </c>
      <c r="E34" s="184">
        <f t="shared" si="0"/>
        <v>3.8424591738713326E-3</v>
      </c>
      <c r="F34">
        <v>3.6720000000000002</v>
      </c>
      <c r="G34" s="184">
        <f t="shared" si="0"/>
        <v>-1.0775862068965527E-2</v>
      </c>
      <c r="H34" s="125">
        <v>1371.4269999999999</v>
      </c>
      <c r="I34" s="184">
        <f t="shared" si="1"/>
        <v>-1.3417942433487625E-2</v>
      </c>
      <c r="J34" s="125">
        <v>760.18100000000004</v>
      </c>
      <c r="K34" s="184">
        <f t="shared" si="2"/>
        <v>-6.2863566844010626E-3</v>
      </c>
      <c r="L34" s="125">
        <v>1418.029</v>
      </c>
      <c r="M34" s="184">
        <f t="shared" si="3"/>
        <v>-4.9463959165743756E-3</v>
      </c>
      <c r="N34" s="116">
        <v>66.430000000000007</v>
      </c>
      <c r="O34" s="184">
        <f t="shared" si="4"/>
        <v>-3.6128845037724823E-2</v>
      </c>
      <c r="P34">
        <v>90.74</v>
      </c>
      <c r="Q34" s="184">
        <f t="shared" si="5"/>
        <v>-5.2620039465030039E-3</v>
      </c>
      <c r="R34">
        <v>242.63</v>
      </c>
      <c r="S34" s="184">
        <f t="shared" si="6"/>
        <v>1.3365075387378309E-2</v>
      </c>
      <c r="T34">
        <v>229.31</v>
      </c>
      <c r="U34" s="184">
        <f t="shared" si="7"/>
        <v>9.4646944884663048E-3</v>
      </c>
      <c r="V34" s="125">
        <v>6465.94</v>
      </c>
      <c r="W34" s="184">
        <f t="shared" si="8"/>
        <v>4.133976879546271E-3</v>
      </c>
    </row>
    <row r="35" spans="1:23" ht="13" x14ac:dyDescent="0.3">
      <c r="A35" s="203">
        <v>45896</v>
      </c>
      <c r="B35">
        <v>5.3879999999999999</v>
      </c>
      <c r="C35" s="184">
        <f t="shared" si="0"/>
        <v>-2.5325615050651173E-2</v>
      </c>
      <c r="D35">
        <v>103.7</v>
      </c>
      <c r="E35" s="184">
        <f t="shared" si="0"/>
        <v>-7.6555023923444701E-3</v>
      </c>
      <c r="F35">
        <v>3.71</v>
      </c>
      <c r="G35" s="184">
        <f t="shared" si="0"/>
        <v>1.0348583877995591E-2</v>
      </c>
      <c r="H35" s="125">
        <v>1361.8789999999999</v>
      </c>
      <c r="I35" s="184">
        <f t="shared" si="1"/>
        <v>-6.9620913107296288E-3</v>
      </c>
      <c r="J35" s="125">
        <v>758.45699999999999</v>
      </c>
      <c r="K35" s="184">
        <f t="shared" si="2"/>
        <v>-2.2678809388817218E-3</v>
      </c>
      <c r="L35" s="125">
        <v>1412.654</v>
      </c>
      <c r="M35" s="184">
        <f t="shared" si="3"/>
        <v>-3.7904725502792961E-3</v>
      </c>
      <c r="N35" s="116">
        <v>66.23</v>
      </c>
      <c r="O35" s="184">
        <f t="shared" si="4"/>
        <v>-3.010687942194834E-3</v>
      </c>
      <c r="P35">
        <v>89.7</v>
      </c>
      <c r="Q35" s="184">
        <f t="shared" si="5"/>
        <v>-1.1461318051575844E-2</v>
      </c>
      <c r="R35">
        <v>244.84</v>
      </c>
      <c r="S35" s="184">
        <f t="shared" si="6"/>
        <v>9.1085191443762443E-3</v>
      </c>
      <c r="T35">
        <v>230.49</v>
      </c>
      <c r="U35" s="184">
        <f t="shared" si="7"/>
        <v>5.1458723998081494E-3</v>
      </c>
      <c r="V35" s="125">
        <v>6481.4</v>
      </c>
      <c r="W35" s="184">
        <f t="shared" si="8"/>
        <v>2.3909903277791068E-3</v>
      </c>
    </row>
    <row r="36" spans="1:23" ht="13" x14ac:dyDescent="0.3">
      <c r="A36" s="203">
        <v>45897</v>
      </c>
      <c r="B36">
        <v>5.4089999999999998</v>
      </c>
      <c r="C36" s="184">
        <f t="shared" si="0"/>
        <v>3.8975501113585574E-3</v>
      </c>
      <c r="D36">
        <v>103.2</v>
      </c>
      <c r="E36" s="184">
        <f t="shared" si="0"/>
        <v>-4.8216007714561235E-3</v>
      </c>
      <c r="F36">
        <v>3.67</v>
      </c>
      <c r="G36" s="184">
        <f t="shared" si="0"/>
        <v>-1.0781671159029659E-2</v>
      </c>
      <c r="H36" s="125">
        <v>1364.6079999999999</v>
      </c>
      <c r="I36" s="184">
        <f t="shared" si="1"/>
        <v>2.0038490937888329E-3</v>
      </c>
      <c r="J36" s="125">
        <v>754.42899999999997</v>
      </c>
      <c r="K36" s="184">
        <f t="shared" si="2"/>
        <v>-5.3107822856141088E-3</v>
      </c>
      <c r="L36" s="125">
        <v>1411.8030000000001</v>
      </c>
      <c r="M36" s="184">
        <f t="shared" si="3"/>
        <v>-6.0241219718337638E-4</v>
      </c>
      <c r="N36" s="116">
        <v>66.16</v>
      </c>
      <c r="O36" s="184">
        <f t="shared" si="4"/>
        <v>-1.0569228446324535E-3</v>
      </c>
      <c r="P36">
        <v>90.5</v>
      </c>
      <c r="Q36" s="184">
        <f t="shared" si="5"/>
        <v>8.9186176142697568E-3</v>
      </c>
      <c r="R36">
        <v>245.73</v>
      </c>
      <c r="S36" s="184">
        <f t="shared" si="6"/>
        <v>3.6350269563796209E-3</v>
      </c>
      <c r="T36">
        <v>232.56</v>
      </c>
      <c r="U36" s="184">
        <f t="shared" si="7"/>
        <v>8.9808668488871243E-3</v>
      </c>
      <c r="V36" s="125">
        <v>6501.86</v>
      </c>
      <c r="W36" s="184">
        <f t="shared" si="8"/>
        <v>3.1567253988335911E-3</v>
      </c>
    </row>
    <row r="37" spans="1:23" ht="13" x14ac:dyDescent="0.3">
      <c r="A37" s="203">
        <v>45898</v>
      </c>
      <c r="B37">
        <v>5.375</v>
      </c>
      <c r="C37" s="184">
        <f t="shared" si="0"/>
        <v>-6.2858199297466831E-3</v>
      </c>
      <c r="D37">
        <v>102.6</v>
      </c>
      <c r="E37" s="184">
        <f t="shared" si="0"/>
        <v>-5.8139534883721753E-3</v>
      </c>
      <c r="F37">
        <v>3.6789999999999998</v>
      </c>
      <c r="G37" s="184">
        <f t="shared" si="0"/>
        <v>2.45231607629425E-3</v>
      </c>
      <c r="H37" s="125">
        <v>1357.4649999999999</v>
      </c>
      <c r="I37" s="184">
        <f t="shared" si="1"/>
        <v>-5.2344702654535434E-3</v>
      </c>
      <c r="J37" s="125">
        <v>752.61099999999999</v>
      </c>
      <c r="K37" s="184">
        <f t="shared" si="2"/>
        <v>-2.4097695077999171E-3</v>
      </c>
      <c r="L37" s="125">
        <v>1402.991</v>
      </c>
      <c r="M37" s="184">
        <f t="shared" si="3"/>
        <v>-6.2416640281966569E-3</v>
      </c>
      <c r="N37" s="116">
        <v>66.040000000000006</v>
      </c>
      <c r="O37" s="184">
        <f t="shared" si="4"/>
        <v>-1.8137847642078347E-3</v>
      </c>
      <c r="P37">
        <v>89.3</v>
      </c>
      <c r="Q37" s="184">
        <f t="shared" si="5"/>
        <v>-1.3259668508287324E-2</v>
      </c>
      <c r="R37">
        <v>243.49</v>
      </c>
      <c r="S37" s="184">
        <f t="shared" si="6"/>
        <v>-9.1156960892035191E-3</v>
      </c>
      <c r="T37">
        <v>232.14</v>
      </c>
      <c r="U37" s="184">
        <f t="shared" si="7"/>
        <v>-1.8059855521156516E-3</v>
      </c>
      <c r="V37" s="125">
        <v>6460.26</v>
      </c>
      <c r="W37" s="184">
        <f t="shared" si="8"/>
        <v>-6.3981691392923654E-3</v>
      </c>
    </row>
    <row r="38" spans="1:23" ht="13" x14ac:dyDescent="0.3">
      <c r="A38" s="203">
        <v>45901</v>
      </c>
      <c r="B38">
        <v>5.4</v>
      </c>
      <c r="C38" s="184">
        <f t="shared" si="0"/>
        <v>4.6511627906977403E-3</v>
      </c>
      <c r="D38">
        <v>102.7</v>
      </c>
      <c r="E38" s="184">
        <f t="shared" si="0"/>
        <v>9.7465886939579471E-4</v>
      </c>
      <c r="F38">
        <v>3.702</v>
      </c>
      <c r="G38" s="184">
        <f t="shared" si="0"/>
        <v>6.251698831204168E-3</v>
      </c>
      <c r="H38" s="125">
        <v>1365.3620000000001</v>
      </c>
      <c r="I38" s="184">
        <f t="shared" si="1"/>
        <v>5.8174612236780781E-3</v>
      </c>
      <c r="J38" s="125">
        <v>758.08100000000002</v>
      </c>
      <c r="K38" s="184">
        <f t="shared" si="2"/>
        <v>7.2680308951105247E-3</v>
      </c>
      <c r="L38" s="125">
        <v>1409.82</v>
      </c>
      <c r="M38" s="184">
        <f t="shared" si="3"/>
        <v>4.8674581661606892E-3</v>
      </c>
      <c r="N38" s="116">
        <v>66.7</v>
      </c>
      <c r="O38" s="184">
        <f t="shared" si="4"/>
        <v>9.9939430648091545E-3</v>
      </c>
      <c r="P38">
        <v>90.76</v>
      </c>
      <c r="Q38" s="184">
        <f t="shared" si="5"/>
        <v>1.6349384098544324E-2</v>
      </c>
      <c r="R38">
        <v>243.49</v>
      </c>
      <c r="S38" s="184">
        <f t="shared" si="6"/>
        <v>0</v>
      </c>
      <c r="T38">
        <v>232.14</v>
      </c>
      <c r="U38" s="184">
        <f t="shared" si="7"/>
        <v>0</v>
      </c>
      <c r="V38" s="125">
        <v>6460.26</v>
      </c>
      <c r="W38" s="184">
        <f t="shared" si="8"/>
        <v>0</v>
      </c>
    </row>
    <row r="39" spans="1:23" ht="13" x14ac:dyDescent="0.3">
      <c r="A39" s="203">
        <v>45902</v>
      </c>
      <c r="B39">
        <v>5.3129999999999997</v>
      </c>
      <c r="C39" s="184">
        <f t="shared" si="0"/>
        <v>-1.6111111111111229E-2</v>
      </c>
      <c r="D39">
        <v>101.4</v>
      </c>
      <c r="E39" s="184">
        <f t="shared" si="0"/>
        <v>-1.2658227848101238E-2</v>
      </c>
      <c r="F39">
        <v>3.6459999999999999</v>
      </c>
      <c r="G39" s="184">
        <f t="shared" si="0"/>
        <v>-1.512695840086441E-2</v>
      </c>
      <c r="H39" s="125">
        <v>1344.723</v>
      </c>
      <c r="I39" s="184">
        <f t="shared" si="1"/>
        <v>-1.5116137698280839E-2</v>
      </c>
      <c r="J39" s="125">
        <v>748.61300000000006</v>
      </c>
      <c r="K39" s="184">
        <f t="shared" si="2"/>
        <v>-1.2489430548978223E-2</v>
      </c>
      <c r="L39" s="125">
        <v>1376.8910000000001</v>
      </c>
      <c r="M39" s="184">
        <f t="shared" si="3"/>
        <v>-2.335688243889281E-2</v>
      </c>
      <c r="N39" s="116">
        <v>65.16</v>
      </c>
      <c r="O39" s="184">
        <f t="shared" si="4"/>
        <v>-2.3088455772114037E-2</v>
      </c>
      <c r="P39">
        <v>89.02</v>
      </c>
      <c r="Q39" s="184">
        <f t="shared" si="5"/>
        <v>-1.9171441163508253E-2</v>
      </c>
      <c r="R39">
        <v>241.5</v>
      </c>
      <c r="S39" s="184">
        <f t="shared" si="6"/>
        <v>-8.1728202390242265E-3</v>
      </c>
      <c r="T39">
        <v>229.72</v>
      </c>
      <c r="U39" s="184">
        <f t="shared" si="7"/>
        <v>-1.0424743689153044E-2</v>
      </c>
      <c r="V39" s="125">
        <v>6415.54</v>
      </c>
      <c r="W39" s="184">
        <f t="shared" si="8"/>
        <v>-6.9223220118076138E-3</v>
      </c>
    </row>
    <row r="40" spans="1:23" ht="13" x14ac:dyDescent="0.3">
      <c r="A40" s="203">
        <v>45903</v>
      </c>
      <c r="B40">
        <v>5.3179999999999996</v>
      </c>
      <c r="C40" s="184">
        <f t="shared" si="0"/>
        <v>9.4108789760961669E-4</v>
      </c>
      <c r="D40">
        <v>101.5</v>
      </c>
      <c r="E40" s="184">
        <f t="shared" si="0"/>
        <v>9.8619329388554547E-4</v>
      </c>
      <c r="F40">
        <v>3.7519999999999998</v>
      </c>
      <c r="G40" s="184">
        <f t="shared" si="0"/>
        <v>2.9072956664838143E-2</v>
      </c>
      <c r="H40" s="125">
        <v>1348.229</v>
      </c>
      <c r="I40" s="184">
        <f t="shared" si="1"/>
        <v>2.6072284031730592E-3</v>
      </c>
      <c r="J40" s="125">
        <v>752.72900000000004</v>
      </c>
      <c r="K40" s="184">
        <f t="shared" si="2"/>
        <v>5.4981679452534024E-3</v>
      </c>
      <c r="L40" s="125">
        <v>1381.2760000000001</v>
      </c>
      <c r="M40" s="184">
        <f t="shared" si="3"/>
        <v>3.1847110628219597E-3</v>
      </c>
      <c r="N40" s="116">
        <v>65.849999999999994</v>
      </c>
      <c r="O40" s="184">
        <f t="shared" si="4"/>
        <v>1.058931860036829E-2</v>
      </c>
      <c r="P40">
        <v>88.64</v>
      </c>
      <c r="Q40" s="184">
        <f t="shared" si="5"/>
        <v>-4.268703662098354E-3</v>
      </c>
      <c r="R40">
        <v>244.1</v>
      </c>
      <c r="S40" s="184">
        <f t="shared" si="6"/>
        <v>1.0766045548654221E-2</v>
      </c>
      <c r="T40">
        <v>238.47</v>
      </c>
      <c r="U40" s="184">
        <f t="shared" si="7"/>
        <v>3.8089848511231067E-2</v>
      </c>
      <c r="V40" s="125">
        <v>6448.26</v>
      </c>
      <c r="W40" s="184">
        <f t="shared" si="8"/>
        <v>5.1001162801572828E-3</v>
      </c>
    </row>
    <row r="41" spans="1:23" ht="13" x14ac:dyDescent="0.3">
      <c r="A41" s="203">
        <v>45904</v>
      </c>
      <c r="B41">
        <v>5.3630000000000004</v>
      </c>
      <c r="C41" s="184">
        <f t="shared" si="0"/>
        <v>8.4618277547951898E-3</v>
      </c>
      <c r="D41">
        <v>100.4</v>
      </c>
      <c r="E41" s="184">
        <f t="shared" si="0"/>
        <v>-1.0837438423645264E-2</v>
      </c>
      <c r="F41">
        <v>3.907</v>
      </c>
      <c r="G41" s="184">
        <f t="shared" si="0"/>
        <v>4.1311300639658918E-2</v>
      </c>
      <c r="H41" s="125">
        <v>1354.9290000000001</v>
      </c>
      <c r="I41" s="184">
        <f t="shared" si="1"/>
        <v>4.969482187373247E-3</v>
      </c>
      <c r="J41" s="125">
        <v>759.101</v>
      </c>
      <c r="K41" s="184">
        <f t="shared" si="2"/>
        <v>8.4651979663331114E-3</v>
      </c>
      <c r="L41" s="125">
        <v>1390.2049999999999</v>
      </c>
      <c r="M41" s="184">
        <f t="shared" si="3"/>
        <v>6.4643127079597844E-3</v>
      </c>
      <c r="N41" s="116">
        <v>66.510000000000005</v>
      </c>
      <c r="O41" s="184">
        <f t="shared" si="4"/>
        <v>1.0022779043280347E-2</v>
      </c>
      <c r="P41">
        <v>88.5</v>
      </c>
      <c r="Q41" s="184">
        <f t="shared" si="5"/>
        <v>-1.5794223826714865E-3</v>
      </c>
      <c r="R41">
        <v>247.18</v>
      </c>
      <c r="S41" s="184">
        <f t="shared" si="6"/>
        <v>1.2617779598525246E-2</v>
      </c>
      <c r="T41">
        <v>239.78</v>
      </c>
      <c r="U41" s="184">
        <f t="shared" si="7"/>
        <v>5.4933534616513702E-3</v>
      </c>
      <c r="V41" s="125">
        <v>6502.08</v>
      </c>
      <c r="W41" s="184">
        <f t="shared" si="8"/>
        <v>8.3464376436433556E-3</v>
      </c>
    </row>
    <row r="42" spans="1:23" ht="13" x14ac:dyDescent="0.3">
      <c r="A42" s="203">
        <v>45905</v>
      </c>
      <c r="B42">
        <v>5.2910000000000004</v>
      </c>
      <c r="C42" s="184">
        <f t="shared" si="0"/>
        <v>-1.3425321648331169E-2</v>
      </c>
      <c r="D42">
        <v>100.4</v>
      </c>
      <c r="E42" s="184">
        <f t="shared" si="0"/>
        <v>0</v>
      </c>
      <c r="F42">
        <v>3.8820000000000001</v>
      </c>
      <c r="G42" s="184">
        <f t="shared" si="0"/>
        <v>-6.3987714358842871E-3</v>
      </c>
      <c r="H42" s="125">
        <v>1340.116</v>
      </c>
      <c r="I42" s="184">
        <f t="shared" si="1"/>
        <v>-1.0932676177128176E-2</v>
      </c>
      <c r="J42" s="125">
        <v>763.87900000000002</v>
      </c>
      <c r="K42" s="184">
        <f t="shared" si="2"/>
        <v>6.2942875849195563E-3</v>
      </c>
      <c r="L42" s="125">
        <v>1381.604</v>
      </c>
      <c r="M42" s="184">
        <f t="shared" si="3"/>
        <v>-6.1868573339902283E-3</v>
      </c>
      <c r="N42" s="116">
        <v>64.92</v>
      </c>
      <c r="O42" s="184">
        <f t="shared" si="4"/>
        <v>-2.3906179521876458E-2</v>
      </c>
      <c r="P42">
        <v>88.7</v>
      </c>
      <c r="Q42" s="184">
        <f t="shared" si="5"/>
        <v>2.2598870056497497E-3</v>
      </c>
      <c r="R42">
        <v>248.53</v>
      </c>
      <c r="S42" s="184">
        <f t="shared" si="6"/>
        <v>5.4616069261266866E-3</v>
      </c>
      <c r="T42">
        <v>239.69</v>
      </c>
      <c r="U42" s="184">
        <f t="shared" si="7"/>
        <v>-3.7534406539329137E-4</v>
      </c>
      <c r="V42" s="125">
        <v>6481.5</v>
      </c>
      <c r="W42" s="184">
        <f t="shared" si="8"/>
        <v>-3.1651410010335042E-3</v>
      </c>
    </row>
    <row r="43" spans="1:23" ht="13" x14ac:dyDescent="0.3">
      <c r="A43" s="203">
        <v>45908</v>
      </c>
      <c r="B43">
        <v>5.3490000000000002</v>
      </c>
      <c r="C43" s="184">
        <f t="shared" si="0"/>
        <v>1.0962010962010929E-2</v>
      </c>
      <c r="D43">
        <v>104</v>
      </c>
      <c r="E43" s="184">
        <f t="shared" si="0"/>
        <v>3.5856573705179223E-2</v>
      </c>
      <c r="F43">
        <v>3.8849999999999998</v>
      </c>
      <c r="G43" s="184">
        <f t="shared" si="0"/>
        <v>7.7279752704782832E-4</v>
      </c>
      <c r="H43" s="125">
        <v>1343.3430000000001</v>
      </c>
      <c r="I43" s="184">
        <f t="shared" si="1"/>
        <v>2.4080005014491947E-3</v>
      </c>
      <c r="J43" s="125">
        <v>768.84299999999996</v>
      </c>
      <c r="K43" s="184">
        <f t="shared" si="2"/>
        <v>6.498411397616562E-3</v>
      </c>
      <c r="L43" s="125">
        <v>1392.9559999999999</v>
      </c>
      <c r="M43" s="184">
        <f t="shared" si="3"/>
        <v>8.2165367210864041E-3</v>
      </c>
      <c r="N43" s="116">
        <v>65.760000000000005</v>
      </c>
      <c r="O43" s="184">
        <f t="shared" si="4"/>
        <v>1.2939001848428888E-2</v>
      </c>
      <c r="P43">
        <v>87.58</v>
      </c>
      <c r="Q43" s="184">
        <f t="shared" si="5"/>
        <v>-1.2626832018038383E-2</v>
      </c>
      <c r="R43">
        <v>256.09010000000001</v>
      </c>
      <c r="S43" s="184">
        <f t="shared" si="6"/>
        <v>3.0419265279845512E-2</v>
      </c>
      <c r="T43">
        <v>237.88</v>
      </c>
      <c r="U43" s="184">
        <f t="shared" si="7"/>
        <v>-7.5514205849222006E-3</v>
      </c>
      <c r="V43" s="125">
        <v>6495.15</v>
      </c>
      <c r="W43" s="184">
        <f t="shared" si="8"/>
        <v>2.1059939828742785E-3</v>
      </c>
    </row>
    <row r="44" spans="1:23" ht="13" x14ac:dyDescent="0.3">
      <c r="A44" s="203">
        <v>45909</v>
      </c>
      <c r="B44">
        <v>5.4240000000000004</v>
      </c>
      <c r="C44" s="184">
        <f t="shared" si="0"/>
        <v>1.4021312394840189E-2</v>
      </c>
      <c r="D44">
        <v>104</v>
      </c>
      <c r="E44" s="184">
        <f t="shared" si="0"/>
        <v>0</v>
      </c>
      <c r="F44">
        <v>3.8980000000000001</v>
      </c>
      <c r="G44" s="184">
        <f t="shared" si="0"/>
        <v>3.3462033462034351E-3</v>
      </c>
      <c r="H44" s="125">
        <v>1352.2429999999999</v>
      </c>
      <c r="I44" s="184">
        <f t="shared" si="1"/>
        <v>6.6252624981109542E-3</v>
      </c>
      <c r="J44" s="125">
        <v>769.48299999999995</v>
      </c>
      <c r="K44" s="184">
        <f t="shared" si="2"/>
        <v>8.3241962273180139E-4</v>
      </c>
      <c r="L44" s="125">
        <v>1387.6849999999999</v>
      </c>
      <c r="M44" s="184">
        <f t="shared" si="3"/>
        <v>-3.7840391225566054E-3</v>
      </c>
      <c r="N44" s="116">
        <v>66.25</v>
      </c>
      <c r="O44" s="184">
        <f t="shared" si="4"/>
        <v>7.4513381995133035E-3</v>
      </c>
      <c r="P44">
        <v>84.54</v>
      </c>
      <c r="Q44" s="184">
        <f t="shared" si="5"/>
        <v>-3.4711121260561681E-2</v>
      </c>
      <c r="R44">
        <v>259.11009999999999</v>
      </c>
      <c r="S44" s="184">
        <f t="shared" si="6"/>
        <v>1.1792724513755048E-2</v>
      </c>
      <c r="T44">
        <v>234.35</v>
      </c>
      <c r="U44" s="184">
        <f t="shared" si="7"/>
        <v>-1.4839414831007236E-2</v>
      </c>
      <c r="V44" s="125">
        <v>6512.61</v>
      </c>
      <c r="W44" s="184">
        <f t="shared" si="8"/>
        <v>2.6881596267984633E-3</v>
      </c>
    </row>
    <row r="45" spans="1:23" ht="13" x14ac:dyDescent="0.3">
      <c r="A45" s="203">
        <v>45910</v>
      </c>
      <c r="B45">
        <v>5.4379999999999997</v>
      </c>
      <c r="C45" s="184">
        <f t="shared" si="0"/>
        <v>2.5811209439526818E-3</v>
      </c>
      <c r="D45">
        <v>103.4</v>
      </c>
      <c r="E45" s="184">
        <f t="shared" si="0"/>
        <v>-5.7692307692307149E-3</v>
      </c>
      <c r="F45">
        <v>3.9020000000000001</v>
      </c>
      <c r="G45" s="184">
        <f t="shared" si="0"/>
        <v>1.0261672652642389E-3</v>
      </c>
      <c r="H45" s="125">
        <v>1353.838</v>
      </c>
      <c r="I45" s="184">
        <f t="shared" si="1"/>
        <v>1.1795217279734688E-3</v>
      </c>
      <c r="J45" s="125">
        <v>772.56299999999999</v>
      </c>
      <c r="K45" s="184">
        <f t="shared" si="2"/>
        <v>4.0026875187626513E-3</v>
      </c>
      <c r="L45" s="125">
        <v>1381.018</v>
      </c>
      <c r="M45" s="184">
        <f t="shared" si="3"/>
        <v>-4.804404457783947E-3</v>
      </c>
      <c r="N45" s="116">
        <v>65.959999999999994</v>
      </c>
      <c r="O45" s="184">
        <f t="shared" si="4"/>
        <v>-4.3773584905661325E-3</v>
      </c>
      <c r="P45">
        <v>83.76</v>
      </c>
      <c r="Q45" s="184">
        <f t="shared" si="5"/>
        <v>-9.2264017033357112E-3</v>
      </c>
      <c r="R45">
        <v>256.87990000000002</v>
      </c>
      <c r="S45" s="184">
        <f t="shared" si="6"/>
        <v>-8.6071519404298334E-3</v>
      </c>
      <c r="T45">
        <v>226.79</v>
      </c>
      <c r="U45" s="184">
        <f t="shared" si="7"/>
        <v>-3.2259441007040764E-2</v>
      </c>
      <c r="V45" s="125">
        <v>6532.04</v>
      </c>
      <c r="W45" s="184">
        <f t="shared" si="8"/>
        <v>2.9834428900241674E-3</v>
      </c>
    </row>
    <row r="46" spans="1:23" ht="13" x14ac:dyDescent="0.3">
      <c r="A46" s="203">
        <v>45911</v>
      </c>
      <c r="B46">
        <v>5.4729999999999999</v>
      </c>
      <c r="C46" s="184">
        <f t="shared" si="0"/>
        <v>6.4361897756528398E-3</v>
      </c>
      <c r="D46">
        <v>103.6</v>
      </c>
      <c r="E46" s="184">
        <f t="shared" si="0"/>
        <v>1.9342359767890581E-3</v>
      </c>
      <c r="F46">
        <v>3.91</v>
      </c>
      <c r="G46" s="184">
        <f t="shared" si="0"/>
        <v>2.0502306509482334E-3</v>
      </c>
      <c r="H46" s="125">
        <v>1365.347</v>
      </c>
      <c r="I46" s="184">
        <f t="shared" si="1"/>
        <v>8.5010171083985051E-3</v>
      </c>
      <c r="J46" s="125">
        <v>777.02599999999995</v>
      </c>
      <c r="K46" s="184">
        <f t="shared" si="2"/>
        <v>5.7768751545180979E-3</v>
      </c>
      <c r="L46" s="125">
        <v>1382.32</v>
      </c>
      <c r="M46" s="184">
        <f t="shared" si="3"/>
        <v>9.4278278776953469E-4</v>
      </c>
      <c r="N46" s="116">
        <v>66.62</v>
      </c>
      <c r="O46" s="184">
        <f t="shared" si="4"/>
        <v>1.000606428138282E-2</v>
      </c>
      <c r="P46">
        <v>84.22</v>
      </c>
      <c r="Q46" s="184">
        <f t="shared" si="5"/>
        <v>5.4918815663800588E-3</v>
      </c>
      <c r="R46">
        <v>257.01</v>
      </c>
      <c r="S46" s="184">
        <f t="shared" si="6"/>
        <v>5.0646235847946969E-4</v>
      </c>
      <c r="T46">
        <v>230.03</v>
      </c>
      <c r="U46" s="184">
        <f t="shared" si="7"/>
        <v>1.4286344195070371E-2</v>
      </c>
      <c r="V46" s="125">
        <v>6587.47</v>
      </c>
      <c r="W46" s="184">
        <f t="shared" si="8"/>
        <v>8.4858635280862169E-3</v>
      </c>
    </row>
    <row r="47" spans="1:23" ht="13" x14ac:dyDescent="0.3">
      <c r="A47" s="203">
        <v>45912</v>
      </c>
      <c r="B47">
        <v>5.4740000000000002</v>
      </c>
      <c r="C47" s="184">
        <f t="shared" si="0"/>
        <v>1.8271514708575443E-4</v>
      </c>
      <c r="D47">
        <v>103</v>
      </c>
      <c r="E47" s="184">
        <f t="shared" si="0"/>
        <v>-5.7915057915057366E-3</v>
      </c>
      <c r="F47">
        <v>3.8290000000000002</v>
      </c>
      <c r="G47" s="184">
        <f t="shared" si="0"/>
        <v>-2.07161125319693E-2</v>
      </c>
      <c r="H47" s="125">
        <v>1369.4690000000001</v>
      </c>
      <c r="I47" s="184">
        <f t="shared" si="1"/>
        <v>3.0190127491400141E-3</v>
      </c>
      <c r="J47" s="125">
        <v>776.73900000000003</v>
      </c>
      <c r="K47" s="184">
        <f t="shared" si="2"/>
        <v>-3.6935700993264174E-4</v>
      </c>
      <c r="L47" s="125">
        <v>1382.598</v>
      </c>
      <c r="M47" s="184">
        <f t="shared" si="3"/>
        <v>2.0111117541525843E-4</v>
      </c>
      <c r="N47" s="116">
        <v>66.7</v>
      </c>
      <c r="O47" s="184">
        <f t="shared" si="4"/>
        <v>1.2008405884118627E-3</v>
      </c>
      <c r="P47">
        <v>83.14</v>
      </c>
      <c r="Q47" s="184">
        <f t="shared" si="5"/>
        <v>-1.2823557349798127E-2</v>
      </c>
      <c r="R47">
        <v>253.44</v>
      </c>
      <c r="S47" s="184">
        <f t="shared" si="6"/>
        <v>-1.3890510096883364E-2</v>
      </c>
      <c r="T47">
        <v>234.07</v>
      </c>
      <c r="U47" s="184">
        <f t="shared" si="7"/>
        <v>1.7562926574794559E-2</v>
      </c>
      <c r="V47" s="125">
        <v>6584.29</v>
      </c>
      <c r="W47" s="184">
        <f t="shared" si="8"/>
        <v>-4.827346462299321E-4</v>
      </c>
    </row>
    <row r="48" spans="1:23" ht="13" x14ac:dyDescent="0.3">
      <c r="A48" s="203">
        <v>45915</v>
      </c>
      <c r="B48">
        <v>5.6130000000000004</v>
      </c>
      <c r="C48" s="184">
        <f t="shared" si="0"/>
        <v>2.5392765801973007E-2</v>
      </c>
      <c r="D48">
        <v>102.8</v>
      </c>
      <c r="E48" s="184">
        <f t="shared" si="0"/>
        <v>-1.9417475728155617E-3</v>
      </c>
      <c r="F48">
        <v>3.8460000000000001</v>
      </c>
      <c r="G48" s="184">
        <f t="shared" si="0"/>
        <v>4.4398015147557859E-3</v>
      </c>
      <c r="H48" s="125">
        <v>1384.596</v>
      </c>
      <c r="I48" s="184">
        <f t="shared" si="1"/>
        <v>1.104588712851474E-2</v>
      </c>
      <c r="J48" s="125">
        <v>777.976</v>
      </c>
      <c r="K48" s="184">
        <f t="shared" si="2"/>
        <v>1.5925555431103194E-3</v>
      </c>
      <c r="L48" s="125">
        <v>1383.5730000000001</v>
      </c>
      <c r="M48" s="184">
        <f t="shared" si="3"/>
        <v>7.0519413452076196E-4</v>
      </c>
      <c r="N48" s="116">
        <v>67.540000000000006</v>
      </c>
      <c r="O48" s="184">
        <f t="shared" si="4"/>
        <v>1.2593703148425837E-2</v>
      </c>
      <c r="P48">
        <v>83.8</v>
      </c>
      <c r="Q48" s="184">
        <f t="shared" si="5"/>
        <v>7.9384171277363073E-3</v>
      </c>
      <c r="R48">
        <v>256.24</v>
      </c>
      <c r="S48" s="184">
        <f t="shared" si="6"/>
        <v>1.1047979797979843E-2</v>
      </c>
      <c r="T48">
        <v>236.7</v>
      </c>
      <c r="U48" s="184">
        <f t="shared" si="7"/>
        <v>1.1235955056179756E-2</v>
      </c>
      <c r="V48" s="125">
        <v>6615.28</v>
      </c>
      <c r="W48" s="184">
        <f t="shared" si="8"/>
        <v>4.7066578173196776E-3</v>
      </c>
    </row>
    <row r="49" spans="1:23" ht="13" x14ac:dyDescent="0.3">
      <c r="A49" s="203">
        <v>45916</v>
      </c>
      <c r="B49">
        <v>5.484</v>
      </c>
      <c r="C49" s="184">
        <f t="shared" si="0"/>
        <v>-2.2982362373062611E-2</v>
      </c>
      <c r="D49">
        <v>101.3</v>
      </c>
      <c r="E49" s="184">
        <f t="shared" si="0"/>
        <v>-1.4591439688715954E-2</v>
      </c>
      <c r="F49">
        <v>3.835</v>
      </c>
      <c r="G49" s="184">
        <f t="shared" si="0"/>
        <v>-2.8601144045762145E-3</v>
      </c>
      <c r="H49" s="125">
        <v>1366.854</v>
      </c>
      <c r="I49" s="184">
        <f t="shared" si="1"/>
        <v>-1.2813846060511487E-2</v>
      </c>
      <c r="J49" s="125">
        <v>773.76300000000003</v>
      </c>
      <c r="K49" s="184">
        <f t="shared" si="2"/>
        <v>-5.4153341491253787E-3</v>
      </c>
      <c r="L49" s="125">
        <v>1359.5740000000001</v>
      </c>
      <c r="M49" s="184">
        <f t="shared" si="3"/>
        <v>-1.7345669509306716E-2</v>
      </c>
      <c r="N49" s="116">
        <v>66.62</v>
      </c>
      <c r="O49" s="184">
        <f t="shared" si="4"/>
        <v>-1.3621557595498988E-2</v>
      </c>
      <c r="P49">
        <v>83.52</v>
      </c>
      <c r="Q49" s="184">
        <f t="shared" si="5"/>
        <v>-3.3412887828162428E-3</v>
      </c>
      <c r="R49">
        <v>257.52</v>
      </c>
      <c r="S49" s="184">
        <f t="shared" si="6"/>
        <v>4.9953168904151293E-3</v>
      </c>
      <c r="T49">
        <v>238.15</v>
      </c>
      <c r="U49" s="184">
        <f t="shared" si="7"/>
        <v>6.1258977608788217E-3</v>
      </c>
      <c r="V49" s="125">
        <v>6606.76</v>
      </c>
      <c r="W49" s="184">
        <f t="shared" si="8"/>
        <v>-1.2879273439672285E-3</v>
      </c>
    </row>
    <row r="50" spans="1:23" ht="13" x14ac:dyDescent="0.3">
      <c r="A50" s="203">
        <v>45917</v>
      </c>
      <c r="B50">
        <v>5.4119999999999999</v>
      </c>
      <c r="C50" s="184">
        <f t="shared" si="0"/>
        <v>-1.3129102844638961E-2</v>
      </c>
      <c r="D50">
        <v>100.1</v>
      </c>
      <c r="E50" s="184">
        <f t="shared" si="0"/>
        <v>-1.184600197433369E-2</v>
      </c>
      <c r="F50">
        <v>3.952</v>
      </c>
      <c r="G50" s="184">
        <f t="shared" si="0"/>
        <v>3.0508474576271184E-2</v>
      </c>
      <c r="H50" s="125">
        <v>1347.7660000000001</v>
      </c>
      <c r="I50" s="184">
        <f t="shared" si="1"/>
        <v>-1.3964915053107329E-2</v>
      </c>
      <c r="J50" s="125">
        <v>774.82600000000002</v>
      </c>
      <c r="K50" s="184">
        <f t="shared" si="2"/>
        <v>1.3738056743472977E-3</v>
      </c>
      <c r="L50" s="125">
        <v>1362.778</v>
      </c>
      <c r="M50" s="184">
        <f t="shared" si="3"/>
        <v>2.3566205296658739E-3</v>
      </c>
      <c r="N50" s="116">
        <v>64.23</v>
      </c>
      <c r="O50" s="184">
        <f t="shared" si="4"/>
        <v>-3.5875112578805171E-2</v>
      </c>
      <c r="P50">
        <v>82.82</v>
      </c>
      <c r="Q50" s="184">
        <f t="shared" si="5"/>
        <v>-8.381226053639881E-3</v>
      </c>
      <c r="R50">
        <v>259.08010000000002</v>
      </c>
      <c r="S50" s="184">
        <f t="shared" si="6"/>
        <v>6.0581702392048546E-3</v>
      </c>
      <c r="T50">
        <v>238.99</v>
      </c>
      <c r="U50" s="184">
        <f t="shared" si="7"/>
        <v>3.5271887465882991E-3</v>
      </c>
      <c r="V50" s="125">
        <v>6600.35</v>
      </c>
      <c r="W50" s="184">
        <f t="shared" si="8"/>
        <v>-9.7021838238408144E-4</v>
      </c>
    </row>
    <row r="51" spans="1:23" ht="13" x14ac:dyDescent="0.3">
      <c r="A51" s="203">
        <v>45918</v>
      </c>
      <c r="B51">
        <v>5.4429999999999996</v>
      </c>
      <c r="C51" s="184">
        <f t="shared" si="0"/>
        <v>5.7280118255727446E-3</v>
      </c>
      <c r="D51">
        <v>99</v>
      </c>
      <c r="E51" s="184">
        <f t="shared" si="0"/>
        <v>-1.0989010989010933E-2</v>
      </c>
      <c r="F51">
        <v>4.0309999999999997</v>
      </c>
      <c r="G51" s="184">
        <f t="shared" si="0"/>
        <v>1.9989878542510057E-2</v>
      </c>
      <c r="H51" s="125">
        <v>1357.752</v>
      </c>
      <c r="I51" s="184">
        <f t="shared" si="1"/>
        <v>7.4092980532227968E-3</v>
      </c>
      <c r="J51" s="125">
        <v>771.74099999999999</v>
      </c>
      <c r="K51" s="184">
        <f t="shared" si="2"/>
        <v>-3.9815390810324335E-3</v>
      </c>
      <c r="L51" s="125">
        <v>1382.1859999999999</v>
      </c>
      <c r="M51" s="184">
        <f t="shared" si="3"/>
        <v>1.424149788153309E-2</v>
      </c>
      <c r="N51" s="116">
        <v>64.58</v>
      </c>
      <c r="O51" s="184">
        <f t="shared" si="4"/>
        <v>5.449167055892796E-3</v>
      </c>
      <c r="P51">
        <v>83.16</v>
      </c>
      <c r="Q51" s="184">
        <f t="shared" si="5"/>
        <v>4.1052885776382934E-3</v>
      </c>
      <c r="R51">
        <v>265</v>
      </c>
      <c r="S51" s="184">
        <f t="shared" si="6"/>
        <v>2.2849690115141933E-2</v>
      </c>
      <c r="T51">
        <v>237.88</v>
      </c>
      <c r="U51" s="184">
        <f t="shared" si="7"/>
        <v>-4.6445457968953248E-3</v>
      </c>
      <c r="V51" s="125">
        <v>6631.96</v>
      </c>
      <c r="W51" s="184">
        <f t="shared" si="8"/>
        <v>4.789139969850034E-3</v>
      </c>
    </row>
    <row r="52" spans="1:23" ht="13" x14ac:dyDescent="0.3">
      <c r="A52" s="203">
        <v>45919</v>
      </c>
      <c r="B52">
        <v>5.4690000000000003</v>
      </c>
      <c r="C52" s="184">
        <f t="shared" si="0"/>
        <v>4.7767775124013759E-3</v>
      </c>
      <c r="D52">
        <v>94.9</v>
      </c>
      <c r="E52" s="184">
        <f t="shared" si="0"/>
        <v>-4.1414141414141355E-2</v>
      </c>
      <c r="F52">
        <v>4.008</v>
      </c>
      <c r="G52" s="184">
        <f t="shared" si="0"/>
        <v>-5.7057802034233907E-3</v>
      </c>
      <c r="H52" s="125">
        <v>1359.173</v>
      </c>
      <c r="I52" s="184">
        <f t="shared" si="1"/>
        <v>1.0465828811152915E-3</v>
      </c>
      <c r="J52" s="125">
        <v>771.99900000000002</v>
      </c>
      <c r="K52" s="184">
        <f t="shared" si="2"/>
        <v>3.3430904927953577E-4</v>
      </c>
      <c r="L52" s="125">
        <v>1377.6289999999999</v>
      </c>
      <c r="M52" s="184">
        <f t="shared" si="3"/>
        <v>-3.29695135097593E-3</v>
      </c>
      <c r="N52" s="116">
        <v>64.92</v>
      </c>
      <c r="O52" s="184">
        <f t="shared" si="4"/>
        <v>5.2647878600186344E-3</v>
      </c>
      <c r="P52">
        <v>81.5</v>
      </c>
      <c r="Q52" s="184">
        <f t="shared" si="5"/>
        <v>-1.996151996151992E-2</v>
      </c>
      <c r="R52">
        <v>266.3999</v>
      </c>
      <c r="S52" s="184">
        <f t="shared" si="6"/>
        <v>5.2826415094339709E-3</v>
      </c>
      <c r="T52">
        <v>245.5</v>
      </c>
      <c r="U52" s="184">
        <f t="shared" si="7"/>
        <v>3.2032957793845657E-2</v>
      </c>
      <c r="V52" s="125">
        <v>6664.36</v>
      </c>
      <c r="W52" s="184">
        <f t="shared" si="8"/>
        <v>4.8854335671505312E-3</v>
      </c>
    </row>
    <row r="53" spans="1:23" ht="13" x14ac:dyDescent="0.3">
      <c r="A53" s="203">
        <v>45922</v>
      </c>
      <c r="B53">
        <v>5.452</v>
      </c>
      <c r="C53" s="184">
        <f t="shared" si="0"/>
        <v>-3.108429328945026E-3</v>
      </c>
      <c r="D53">
        <v>91.6</v>
      </c>
      <c r="E53" s="184">
        <f t="shared" si="0"/>
        <v>-3.4773445732349959E-2</v>
      </c>
      <c r="F53">
        <v>4.01</v>
      </c>
      <c r="G53" s="184">
        <f t="shared" si="0"/>
        <v>4.9900199600792902E-4</v>
      </c>
      <c r="H53" s="125">
        <v>1362.0840000000001</v>
      </c>
      <c r="I53" s="184">
        <f t="shared" si="1"/>
        <v>2.1417435455236811E-3</v>
      </c>
      <c r="J53" s="125">
        <v>770.63199999999995</v>
      </c>
      <c r="K53" s="184">
        <f t="shared" si="2"/>
        <v>-1.7707276822898415E-3</v>
      </c>
      <c r="L53" s="125">
        <v>1369.92</v>
      </c>
      <c r="M53" s="184">
        <f t="shared" si="3"/>
        <v>-5.595846196617401E-3</v>
      </c>
      <c r="N53" s="116">
        <v>65.02</v>
      </c>
      <c r="O53" s="184">
        <f t="shared" si="4"/>
        <v>1.540357362908107E-3</v>
      </c>
      <c r="P53">
        <v>82.7</v>
      </c>
      <c r="Q53" s="184">
        <f t="shared" si="5"/>
        <v>1.4723926380368133E-2</v>
      </c>
      <c r="R53">
        <v>271.37009999999998</v>
      </c>
      <c r="S53" s="184">
        <f t="shared" si="6"/>
        <v>1.8656913910252884E-2</v>
      </c>
      <c r="T53">
        <v>256.08010000000002</v>
      </c>
      <c r="U53" s="184">
        <f t="shared" si="7"/>
        <v>4.3096130346232241E-2</v>
      </c>
      <c r="V53" s="125">
        <v>6693.75</v>
      </c>
      <c r="W53" s="184">
        <f t="shared" si="8"/>
        <v>4.4100258689507062E-3</v>
      </c>
    </row>
    <row r="54" spans="1:23" ht="13" x14ac:dyDescent="0.3">
      <c r="A54" s="203">
        <v>45923</v>
      </c>
      <c r="B54">
        <v>5.4509999999999996</v>
      </c>
      <c r="C54" s="184">
        <f t="shared" si="0"/>
        <v>-1.8341892883351688E-4</v>
      </c>
      <c r="D54">
        <v>94.9</v>
      </c>
      <c r="E54" s="184">
        <f t="shared" si="0"/>
        <v>3.6026200873362571E-2</v>
      </c>
      <c r="F54">
        <v>4.0679999999999996</v>
      </c>
      <c r="G54" s="184">
        <f t="shared" si="0"/>
        <v>1.4463840399002451E-2</v>
      </c>
      <c r="H54" s="125">
        <v>1361.6020000000001</v>
      </c>
      <c r="I54" s="184">
        <f t="shared" si="1"/>
        <v>-3.5386951171878598E-4</v>
      </c>
      <c r="J54" s="125">
        <v>776.99300000000005</v>
      </c>
      <c r="K54" s="184">
        <f t="shared" si="2"/>
        <v>8.2542640326382817E-3</v>
      </c>
      <c r="L54" s="125">
        <v>1375.2059999999999</v>
      </c>
      <c r="M54" s="184">
        <f t="shared" si="3"/>
        <v>3.858619481429449E-3</v>
      </c>
      <c r="N54" s="116">
        <v>64.13</v>
      </c>
      <c r="O54" s="184">
        <f t="shared" si="4"/>
        <v>-1.3688095970470633E-2</v>
      </c>
      <c r="P54">
        <v>83.5</v>
      </c>
      <c r="Q54" s="184">
        <f t="shared" si="5"/>
        <v>9.6735187424425283E-3</v>
      </c>
      <c r="R54">
        <v>272.24</v>
      </c>
      <c r="S54" s="184">
        <f t="shared" si="6"/>
        <v>3.2055852873991266E-3</v>
      </c>
      <c r="T54">
        <v>254.43</v>
      </c>
      <c r="U54" s="184">
        <f t="shared" si="7"/>
        <v>-6.4436869557611427E-3</v>
      </c>
      <c r="V54" s="125">
        <v>6656.92</v>
      </c>
      <c r="W54" s="184">
        <f t="shared" si="8"/>
        <v>-5.5021475256769262E-3</v>
      </c>
    </row>
    <row r="55" spans="1:23" ht="13" x14ac:dyDescent="0.3">
      <c r="A55" s="203">
        <v>45924</v>
      </c>
      <c r="B55">
        <v>5.4169999999999998</v>
      </c>
      <c r="C55" s="184">
        <f t="shared" si="0"/>
        <v>-6.2373876352962414E-3</v>
      </c>
      <c r="D55">
        <v>95.5</v>
      </c>
      <c r="E55" s="184">
        <f t="shared" si="0"/>
        <v>6.3224446786090023E-3</v>
      </c>
      <c r="F55">
        <v>4.0170000000000003</v>
      </c>
      <c r="G55" s="184">
        <f t="shared" si="0"/>
        <v>-1.2536873156342004E-2</v>
      </c>
      <c r="H55" s="125">
        <v>1360.74</v>
      </c>
      <c r="I55" s="184">
        <f t="shared" si="1"/>
        <v>-6.3307780100211371E-4</v>
      </c>
      <c r="J55" s="125">
        <v>775.39300000000003</v>
      </c>
      <c r="K55" s="184">
        <f t="shared" si="2"/>
        <v>-2.0592206107391221E-3</v>
      </c>
      <c r="L55" s="125">
        <v>1379.259</v>
      </c>
      <c r="M55" s="184">
        <f t="shared" si="3"/>
        <v>2.9471948202670082E-3</v>
      </c>
      <c r="N55" s="116">
        <v>64.31</v>
      </c>
      <c r="O55" s="184">
        <f t="shared" si="4"/>
        <v>2.8067986901607177E-3</v>
      </c>
      <c r="P55">
        <v>84.88</v>
      </c>
      <c r="Q55" s="184">
        <f t="shared" si="5"/>
        <v>1.6526946107784376E-2</v>
      </c>
      <c r="R55">
        <v>267.52999999999997</v>
      </c>
      <c r="S55" s="184">
        <f t="shared" si="6"/>
        <v>-1.730091096091697E-2</v>
      </c>
      <c r="T55">
        <v>252.31</v>
      </c>
      <c r="U55" s="184">
        <f t="shared" si="7"/>
        <v>-8.332350744802125E-3</v>
      </c>
      <c r="V55" s="125">
        <v>6637.97</v>
      </c>
      <c r="W55" s="184">
        <f t="shared" si="8"/>
        <v>-2.8466618195801987E-3</v>
      </c>
    </row>
    <row r="56" spans="1:23" ht="13" x14ac:dyDescent="0.3">
      <c r="A56" s="203">
        <v>45925</v>
      </c>
      <c r="B56">
        <v>5.4390000000000001</v>
      </c>
      <c r="C56" s="184">
        <f t="shared" si="0"/>
        <v>4.0612885360901312E-3</v>
      </c>
      <c r="D56">
        <v>94.25</v>
      </c>
      <c r="E56" s="184">
        <f t="shared" si="0"/>
        <v>-1.3089005235602094E-2</v>
      </c>
      <c r="F56">
        <v>4</v>
      </c>
      <c r="G56" s="184">
        <f t="shared" si="0"/>
        <v>-4.2320139407518911E-3</v>
      </c>
      <c r="H56" s="125">
        <v>1357.1510000000001</v>
      </c>
      <c r="I56" s="184">
        <f t="shared" si="1"/>
        <v>-2.637535458647458E-3</v>
      </c>
      <c r="J56" s="125">
        <v>769.452</v>
      </c>
      <c r="K56" s="184">
        <f t="shared" si="2"/>
        <v>-7.6619211161308275E-3</v>
      </c>
      <c r="L56" s="125">
        <v>1371.068</v>
      </c>
      <c r="M56" s="184">
        <f t="shared" si="3"/>
        <v>-5.9386960679611526E-3</v>
      </c>
      <c r="N56" s="116">
        <v>64.430000000000007</v>
      </c>
      <c r="O56" s="184">
        <f t="shared" si="4"/>
        <v>1.8659617477842412E-3</v>
      </c>
      <c r="P56">
        <v>84.68</v>
      </c>
      <c r="Q56" s="184">
        <f t="shared" si="5"/>
        <v>-2.3562676720074063E-3</v>
      </c>
      <c r="R56">
        <v>281.43990000000002</v>
      </c>
      <c r="S56" s="184">
        <f t="shared" si="6"/>
        <v>5.1993795088401497E-2</v>
      </c>
      <c r="T56">
        <v>256.87009999999998</v>
      </c>
      <c r="U56" s="184">
        <f t="shared" si="7"/>
        <v>1.8073401767666669E-2</v>
      </c>
      <c r="V56" s="125">
        <v>6604.72</v>
      </c>
      <c r="W56" s="184">
        <f t="shared" si="8"/>
        <v>-5.0090615052493454E-3</v>
      </c>
    </row>
    <row r="57" spans="1:23" ht="13" x14ac:dyDescent="0.3">
      <c r="A57" s="203">
        <v>45926</v>
      </c>
      <c r="B57">
        <v>5.56</v>
      </c>
      <c r="C57" s="184">
        <f t="shared" si="0"/>
        <v>2.2246736532450736E-2</v>
      </c>
      <c r="D57">
        <v>93.35</v>
      </c>
      <c r="E57" s="184">
        <f t="shared" si="0"/>
        <v>-9.5490716180371953E-3</v>
      </c>
      <c r="F57">
        <v>3.9630000000000001</v>
      </c>
      <c r="G57" s="184">
        <f t="shared" si="0"/>
        <v>-9.2499999999999805E-3</v>
      </c>
      <c r="H57" s="125">
        <v>1371.645</v>
      </c>
      <c r="I57" s="184">
        <f t="shared" si="1"/>
        <v>1.0679725395331775E-2</v>
      </c>
      <c r="J57" s="125">
        <v>776.803</v>
      </c>
      <c r="K57" s="184">
        <f t="shared" si="2"/>
        <v>9.5535523983302385E-3</v>
      </c>
      <c r="L57" s="125">
        <v>1382.144</v>
      </c>
      <c r="M57" s="184">
        <f t="shared" si="3"/>
        <v>8.0783739391481844E-3</v>
      </c>
      <c r="N57" s="116">
        <v>65.44</v>
      </c>
      <c r="O57" s="184">
        <f t="shared" si="4"/>
        <v>1.5675927363029502E-2</v>
      </c>
      <c r="P57">
        <v>85.5</v>
      </c>
      <c r="Q57" s="184">
        <f t="shared" si="5"/>
        <v>9.6835144071798895E-3</v>
      </c>
      <c r="R57">
        <v>284.31009999999998</v>
      </c>
      <c r="S57" s="184">
        <f t="shared" si="6"/>
        <v>1.0198269683864846E-2</v>
      </c>
      <c r="T57">
        <v>255.46</v>
      </c>
      <c r="U57" s="184">
        <f t="shared" si="7"/>
        <v>-5.4895451047045629E-3</v>
      </c>
      <c r="V57" s="125">
        <v>6643.7</v>
      </c>
      <c r="W57" s="184">
        <f t="shared" si="8"/>
        <v>5.901839896316507E-3</v>
      </c>
    </row>
    <row r="58" spans="1:23" ht="13" x14ac:dyDescent="0.3">
      <c r="A58" s="203">
        <v>45929</v>
      </c>
      <c r="B58">
        <v>5.556</v>
      </c>
      <c r="C58" s="184">
        <f t="shared" si="0"/>
        <v>-7.1942446043157555E-4</v>
      </c>
      <c r="D58">
        <v>93.9</v>
      </c>
      <c r="E58" s="184">
        <f t="shared" si="0"/>
        <v>5.8918050348153337E-3</v>
      </c>
      <c r="F58">
        <v>3.976</v>
      </c>
      <c r="G58" s="184">
        <f t="shared" si="0"/>
        <v>3.2803431743628313E-3</v>
      </c>
      <c r="H58" s="125">
        <v>1367.2650000000001</v>
      </c>
      <c r="I58" s="184">
        <f t="shared" si="1"/>
        <v>-3.1932460658551463E-3</v>
      </c>
      <c r="J58" s="125">
        <v>779.12199999999996</v>
      </c>
      <c r="K58" s="184">
        <f t="shared" si="2"/>
        <v>2.9853128785547428E-3</v>
      </c>
      <c r="L58" s="125">
        <v>1382.5840000000001</v>
      </c>
      <c r="M58" s="184">
        <f t="shared" si="3"/>
        <v>3.1834598999818731E-4</v>
      </c>
      <c r="N58" s="116">
        <v>63.64</v>
      </c>
      <c r="O58" s="184">
        <f t="shared" si="4"/>
        <v>-2.750611246943761E-2</v>
      </c>
      <c r="P58">
        <v>85.48</v>
      </c>
      <c r="Q58" s="184">
        <f t="shared" si="5"/>
        <v>-2.3391812865492423E-4</v>
      </c>
      <c r="R58">
        <v>279.8</v>
      </c>
      <c r="S58" s="184">
        <f t="shared" si="6"/>
        <v>-1.5863312629414032E-2</v>
      </c>
      <c r="T58">
        <v>254.43</v>
      </c>
      <c r="U58" s="184">
        <f t="shared" si="7"/>
        <v>-4.0319423784545569E-3</v>
      </c>
      <c r="V58" s="125">
        <v>6661.21</v>
      </c>
      <c r="W58" s="184">
        <f t="shared" si="8"/>
        <v>2.6355795716242786E-3</v>
      </c>
    </row>
    <row r="59" spans="1:23" ht="13" x14ac:dyDescent="0.3">
      <c r="A59" s="203">
        <v>45930</v>
      </c>
      <c r="B59">
        <v>5.6139999999999999</v>
      </c>
      <c r="C59" s="184">
        <f t="shared" si="0"/>
        <v>1.0439164866810624E-2</v>
      </c>
      <c r="D59">
        <v>94.4</v>
      </c>
      <c r="E59" s="184">
        <f t="shared" si="0"/>
        <v>5.3248136315228968E-3</v>
      </c>
      <c r="F59">
        <v>4.0789999999999997</v>
      </c>
      <c r="G59" s="184">
        <f t="shared" si="0"/>
        <v>2.5905432595573381E-2</v>
      </c>
      <c r="H59" s="125">
        <v>1372.2860000000001</v>
      </c>
      <c r="I59" s="184">
        <f t="shared" si="1"/>
        <v>3.6722946904952278E-3</v>
      </c>
      <c r="J59" s="125">
        <v>778.48</v>
      </c>
      <c r="K59" s="184">
        <f t="shared" si="2"/>
        <v>-8.2400445629816519E-4</v>
      </c>
      <c r="L59" s="125">
        <v>1390.366</v>
      </c>
      <c r="M59" s="184">
        <f t="shared" si="3"/>
        <v>5.6285911018787464E-3</v>
      </c>
      <c r="N59" s="116">
        <v>64.47</v>
      </c>
      <c r="O59" s="184">
        <f t="shared" si="4"/>
        <v>1.3042111879321154E-2</v>
      </c>
      <c r="P59">
        <v>85.4</v>
      </c>
      <c r="Q59" s="184">
        <f t="shared" si="5"/>
        <v>-9.3589143659333516E-4</v>
      </c>
      <c r="R59">
        <v>282.15989999999999</v>
      </c>
      <c r="S59" s="184">
        <f t="shared" si="6"/>
        <v>8.4342387419584774E-3</v>
      </c>
      <c r="T59">
        <v>254.63</v>
      </c>
      <c r="U59" s="184">
        <f t="shared" si="7"/>
        <v>7.8607082498128613E-4</v>
      </c>
      <c r="V59" s="125">
        <v>6688.46</v>
      </c>
      <c r="W59" s="184">
        <f t="shared" si="8"/>
        <v>4.0908483593821545E-3</v>
      </c>
    </row>
    <row r="60" spans="1:23" ht="13" x14ac:dyDescent="0.3">
      <c r="A60" s="203">
        <v>45931</v>
      </c>
      <c r="B60">
        <v>5.694</v>
      </c>
      <c r="C60" s="184">
        <f t="shared" si="0"/>
        <v>1.4250089063056658E-2</v>
      </c>
      <c r="D60">
        <v>94.5</v>
      </c>
      <c r="E60" s="184">
        <f t="shared" si="0"/>
        <v>1.0593220338982448E-3</v>
      </c>
      <c r="F60">
        <v>4.0979999999999999</v>
      </c>
      <c r="G60" s="184">
        <f t="shared" si="0"/>
        <v>4.6580044128463173E-3</v>
      </c>
      <c r="H60" s="125">
        <v>1384.4680000000001</v>
      </c>
      <c r="I60" s="184">
        <f t="shared" si="1"/>
        <v>8.8771582600128667E-3</v>
      </c>
      <c r="J60" s="125">
        <v>779.41399999999999</v>
      </c>
      <c r="K60" s="184">
        <f t="shared" si="2"/>
        <v>1.1997739184050574E-3</v>
      </c>
      <c r="L60" s="125">
        <v>1403.6869999999999</v>
      </c>
      <c r="M60" s="184">
        <f t="shared" si="3"/>
        <v>9.5809304888064811E-3</v>
      </c>
      <c r="N60" s="116">
        <v>64.88</v>
      </c>
      <c r="O60" s="184">
        <f t="shared" si="4"/>
        <v>6.359547076159401E-3</v>
      </c>
      <c r="P60">
        <v>85.94</v>
      </c>
      <c r="Q60" s="184">
        <f t="shared" si="5"/>
        <v>6.3231850117095086E-3</v>
      </c>
      <c r="R60">
        <v>286.49</v>
      </c>
      <c r="S60" s="184">
        <f t="shared" si="6"/>
        <v>1.5346262881437143E-2</v>
      </c>
      <c r="T60">
        <v>255.45</v>
      </c>
      <c r="U60" s="184">
        <f t="shared" si="7"/>
        <v>3.2203589522051337E-3</v>
      </c>
      <c r="V60" s="125">
        <v>6711.2</v>
      </c>
      <c r="W60" s="184">
        <f t="shared" si="8"/>
        <v>3.3998857734067007E-3</v>
      </c>
    </row>
    <row r="61" spans="1:23" ht="13" x14ac:dyDescent="0.3">
      <c r="A61" s="203">
        <v>45932</v>
      </c>
      <c r="B61">
        <v>5.5789999999999997</v>
      </c>
      <c r="C61" s="184">
        <f t="shared" si="0"/>
        <v>-2.0196698278890098E-2</v>
      </c>
      <c r="D61">
        <v>95.4</v>
      </c>
      <c r="E61" s="184">
        <f t="shared" si="0"/>
        <v>9.5238095238095836E-3</v>
      </c>
      <c r="F61">
        <v>4.13</v>
      </c>
      <c r="G61" s="184">
        <f t="shared" si="0"/>
        <v>7.8086871644704806E-3</v>
      </c>
      <c r="H61" s="125">
        <v>1384.4680000000001</v>
      </c>
      <c r="I61" s="184">
        <f t="shared" si="1"/>
        <v>0</v>
      </c>
      <c r="J61" s="125">
        <v>777.51900000000001</v>
      </c>
      <c r="K61" s="184">
        <f t="shared" si="2"/>
        <v>-2.4313137818925269E-3</v>
      </c>
      <c r="L61" s="125">
        <v>1421.3530000000001</v>
      </c>
      <c r="M61" s="184">
        <f t="shared" si="3"/>
        <v>1.2585426808113325E-2</v>
      </c>
      <c r="N61" s="116">
        <v>63.41</v>
      </c>
      <c r="O61" s="184">
        <f t="shared" si="4"/>
        <v>-2.2657213316892709E-2</v>
      </c>
      <c r="P61">
        <v>87</v>
      </c>
      <c r="Q61" s="184">
        <f t="shared" si="5"/>
        <v>1.2334186641843173E-2</v>
      </c>
      <c r="R61">
        <v>286.72000000000003</v>
      </c>
      <c r="S61" s="184">
        <f t="shared" si="6"/>
        <v>8.0282034276944454E-4</v>
      </c>
      <c r="T61">
        <v>257.12990000000002</v>
      </c>
      <c r="U61" s="184">
        <f t="shared" si="7"/>
        <v>6.5762380113526401E-3</v>
      </c>
      <c r="V61" s="125">
        <v>6715.35</v>
      </c>
      <c r="W61" s="184">
        <f t="shared" si="8"/>
        <v>6.1836929312202677E-4</v>
      </c>
    </row>
    <row r="62" spans="1:23" ht="13" x14ac:dyDescent="0.3">
      <c r="A62" s="203">
        <v>45933</v>
      </c>
      <c r="B62">
        <v>5.609</v>
      </c>
      <c r="C62" s="184">
        <f t="shared" si="0"/>
        <v>5.3773077612475802E-3</v>
      </c>
      <c r="D62">
        <v>94.45</v>
      </c>
      <c r="E62" s="184">
        <f t="shared" si="0"/>
        <v>-9.9580712788260254E-3</v>
      </c>
      <c r="F62">
        <v>4.1470000000000002</v>
      </c>
      <c r="G62" s="184">
        <f t="shared" si="0"/>
        <v>4.1162227602906413E-3</v>
      </c>
      <c r="H62" s="125">
        <v>1390.008</v>
      </c>
      <c r="I62" s="184">
        <f t="shared" si="1"/>
        <v>4.0015370524995614E-3</v>
      </c>
      <c r="J62" s="125">
        <v>779.98699999999997</v>
      </c>
      <c r="K62" s="184">
        <f t="shared" si="2"/>
        <v>3.174198958481993E-3</v>
      </c>
      <c r="L62" s="125">
        <v>1418.31</v>
      </c>
      <c r="M62" s="184">
        <f t="shared" si="3"/>
        <v>-2.140917843772884E-3</v>
      </c>
      <c r="N62" s="116">
        <v>63.84</v>
      </c>
      <c r="O62" s="184">
        <f t="shared" si="4"/>
        <v>6.7812647847343768E-3</v>
      </c>
      <c r="P62">
        <v>86.56</v>
      </c>
      <c r="Q62" s="184">
        <f t="shared" si="5"/>
        <v>-5.0574712643677898E-3</v>
      </c>
      <c r="R62">
        <v>288.37009999999998</v>
      </c>
      <c r="S62" s="184">
        <f t="shared" si="6"/>
        <v>5.7550920758926895E-3</v>
      </c>
      <c r="T62">
        <v>258.02</v>
      </c>
      <c r="U62" s="184">
        <f t="shared" si="7"/>
        <v>3.4616744299280681E-3</v>
      </c>
      <c r="V62" s="125">
        <v>6715.79</v>
      </c>
      <c r="W62" s="184">
        <f t="shared" si="8"/>
        <v>6.5521529034167953E-5</v>
      </c>
    </row>
    <row r="63" spans="1:23" ht="13" x14ac:dyDescent="0.3">
      <c r="A63" s="203">
        <v>45936</v>
      </c>
      <c r="B63">
        <v>5.5220000000000002</v>
      </c>
      <c r="C63" s="184">
        <f t="shared" si="0"/>
        <v>-1.551078623640573E-2</v>
      </c>
      <c r="D63">
        <v>94.6</v>
      </c>
      <c r="E63" s="184">
        <f t="shared" si="0"/>
        <v>1.5881418740073211E-3</v>
      </c>
      <c r="F63">
        <v>4.218</v>
      </c>
      <c r="G63" s="184">
        <f t="shared" si="0"/>
        <v>1.7120810224258435E-2</v>
      </c>
      <c r="H63" s="125">
        <v>1385.9069999999999</v>
      </c>
      <c r="I63" s="184">
        <f t="shared" si="1"/>
        <v>-2.9503427318404735E-3</v>
      </c>
      <c r="J63" s="125">
        <v>776.17499999999995</v>
      </c>
      <c r="K63" s="184">
        <f t="shared" si="2"/>
        <v>-4.8872609415285279E-3</v>
      </c>
      <c r="L63" s="125">
        <v>1419.479</v>
      </c>
      <c r="M63" s="184">
        <f t="shared" si="3"/>
        <v>8.242203749533575E-4</v>
      </c>
      <c r="N63" s="116">
        <v>63.52</v>
      </c>
      <c r="O63" s="184">
        <f t="shared" si="4"/>
        <v>-5.0125313283208061E-3</v>
      </c>
      <c r="P63">
        <v>89.62</v>
      </c>
      <c r="Q63" s="184">
        <f t="shared" si="5"/>
        <v>3.5351201478743093E-2</v>
      </c>
      <c r="R63">
        <v>289.41989999999998</v>
      </c>
      <c r="S63" s="184">
        <f t="shared" si="6"/>
        <v>3.640460644151404E-3</v>
      </c>
      <c r="T63">
        <v>256.68990000000002</v>
      </c>
      <c r="U63" s="184">
        <f t="shared" si="7"/>
        <v>-5.1550267421128556E-3</v>
      </c>
      <c r="V63" s="125">
        <v>6740.28</v>
      </c>
      <c r="W63" s="184">
        <f t="shared" si="8"/>
        <v>3.6466298082578194E-3</v>
      </c>
    </row>
    <row r="64" spans="1:23" ht="13" x14ac:dyDescent="0.3">
      <c r="A64" s="203">
        <v>45937</v>
      </c>
      <c r="B64">
        <v>5.51</v>
      </c>
      <c r="C64" s="184">
        <f t="shared" si="0"/>
        <v>-2.1731256791018569E-3</v>
      </c>
      <c r="D64">
        <v>94.85</v>
      </c>
      <c r="E64" s="184">
        <f t="shared" si="0"/>
        <v>2.6427061310782241E-3</v>
      </c>
      <c r="F64">
        <v>4.2530000000000001</v>
      </c>
      <c r="G64" s="184">
        <f t="shared" si="0"/>
        <v>8.2977714556662259E-3</v>
      </c>
      <c r="H64" s="125">
        <v>1383.67</v>
      </c>
      <c r="I64" s="184">
        <f t="shared" si="1"/>
        <v>-1.6141054197719275E-3</v>
      </c>
      <c r="J64" s="125">
        <v>778.279</v>
      </c>
      <c r="K64" s="184">
        <f t="shared" si="2"/>
        <v>2.7107288949013326E-3</v>
      </c>
      <c r="L64" s="125">
        <v>1419.296</v>
      </c>
      <c r="M64" s="184">
        <f t="shared" si="3"/>
        <v>-1.2892054056452595E-4</v>
      </c>
      <c r="N64" s="116">
        <v>63.16</v>
      </c>
      <c r="O64" s="184">
        <f t="shared" si="4"/>
        <v>-5.667506297229322E-3</v>
      </c>
      <c r="P64">
        <v>84.92</v>
      </c>
      <c r="Q64" s="184">
        <f t="shared" si="5"/>
        <v>-5.2443650970765483E-2</v>
      </c>
      <c r="R64">
        <v>293.87009999999998</v>
      </c>
      <c r="S64" s="184">
        <f t="shared" si="6"/>
        <v>1.5376275093730581E-2</v>
      </c>
      <c r="T64">
        <v>256.48</v>
      </c>
      <c r="U64" s="184">
        <f t="shared" si="7"/>
        <v>-8.177181883666035E-4</v>
      </c>
      <c r="V64" s="125">
        <v>6714.59</v>
      </c>
      <c r="W64" s="184">
        <f t="shared" si="8"/>
        <v>-3.8114143626080225E-3</v>
      </c>
    </row>
    <row r="65" spans="1:23" ht="13" x14ac:dyDescent="0.3">
      <c r="A65" s="203">
        <v>45938</v>
      </c>
      <c r="B65">
        <v>5.5419999999999998</v>
      </c>
      <c r="C65" s="184">
        <f t="shared" si="0"/>
        <v>5.8076225045372108E-3</v>
      </c>
      <c r="D65">
        <v>92.55</v>
      </c>
      <c r="E65" s="184">
        <f t="shared" si="0"/>
        <v>-2.4248813916710566E-2</v>
      </c>
      <c r="F65">
        <v>4.3860000000000001</v>
      </c>
      <c r="G65" s="184">
        <f t="shared" si="0"/>
        <v>3.1272043263578651E-2</v>
      </c>
      <c r="H65" s="125">
        <v>1396.8430000000001</v>
      </c>
      <c r="I65" s="184">
        <f t="shared" si="1"/>
        <v>9.5203336055562394E-3</v>
      </c>
      <c r="J65" s="125">
        <v>782.255</v>
      </c>
      <c r="K65" s="184">
        <f t="shared" si="2"/>
        <v>5.1087078027288405E-3</v>
      </c>
      <c r="L65" s="125">
        <v>1429.643</v>
      </c>
      <c r="M65" s="184">
        <f t="shared" si="3"/>
        <v>7.2902340315198376E-3</v>
      </c>
      <c r="N65" s="116">
        <v>64.430000000000007</v>
      </c>
      <c r="O65" s="184">
        <f t="shared" si="4"/>
        <v>2.0107663077897568E-2</v>
      </c>
      <c r="P65">
        <v>80.42</v>
      </c>
      <c r="Q65" s="184">
        <f t="shared" si="5"/>
        <v>-5.2991050400376827E-2</v>
      </c>
      <c r="R65">
        <v>289.45999999999998</v>
      </c>
      <c r="S65" s="184">
        <f t="shared" si="6"/>
        <v>-1.5006970767015767E-2</v>
      </c>
      <c r="T65">
        <v>258.06009999999998</v>
      </c>
      <c r="U65" s="184">
        <f t="shared" si="7"/>
        <v>6.1607142857141254E-3</v>
      </c>
      <c r="V65" s="125">
        <v>6753.72</v>
      </c>
      <c r="W65" s="184">
        <f t="shared" si="8"/>
        <v>5.8276082381798601E-3</v>
      </c>
    </row>
    <row r="66" spans="1:23" ht="13" x14ac:dyDescent="0.3">
      <c r="A66" s="203">
        <v>45939</v>
      </c>
      <c r="B66">
        <v>5.508</v>
      </c>
      <c r="C66" s="184">
        <f t="shared" si="0"/>
        <v>-6.1349693251533397E-3</v>
      </c>
      <c r="D66">
        <v>92.85</v>
      </c>
      <c r="E66" s="184">
        <f t="shared" si="0"/>
        <v>3.2414910858994833E-3</v>
      </c>
      <c r="F66">
        <v>4.4450000000000003</v>
      </c>
      <c r="G66" s="184">
        <f t="shared" si="0"/>
        <v>1.3451892384860957E-2</v>
      </c>
      <c r="H66" s="125">
        <v>1370.5630000000001</v>
      </c>
      <c r="I66" s="184">
        <f t="shared" si="1"/>
        <v>-1.8813853811774101E-2</v>
      </c>
      <c r="J66" s="125">
        <v>786.30899999999997</v>
      </c>
      <c r="K66" s="184">
        <f t="shared" si="2"/>
        <v>5.1824532920850281E-3</v>
      </c>
      <c r="L66" s="125">
        <v>1430.769</v>
      </c>
      <c r="M66" s="184">
        <f t="shared" si="3"/>
        <v>7.8760921432831572E-4</v>
      </c>
      <c r="N66" s="116">
        <v>63.51</v>
      </c>
      <c r="O66" s="184">
        <f t="shared" si="4"/>
        <v>-1.4279062548502386E-2</v>
      </c>
      <c r="P66">
        <v>80.72</v>
      </c>
      <c r="Q66" s="184">
        <f t="shared" si="5"/>
        <v>3.7304153195722102E-3</v>
      </c>
      <c r="R66">
        <v>288.23</v>
      </c>
      <c r="S66" s="184">
        <f t="shared" si="6"/>
        <v>-4.2492917847024164E-3</v>
      </c>
      <c r="T66">
        <v>254.04</v>
      </c>
      <c r="U66" s="184">
        <f t="shared" si="7"/>
        <v>-1.5578154081161658E-2</v>
      </c>
      <c r="V66" s="125">
        <v>6735.11</v>
      </c>
      <c r="W66" s="184">
        <f t="shared" si="8"/>
        <v>-2.755518440207853E-3</v>
      </c>
    </row>
    <row r="67" spans="1:23" ht="13" x14ac:dyDescent="0.3">
      <c r="A67" s="203">
        <v>45940</v>
      </c>
      <c r="B67">
        <v>5.43</v>
      </c>
      <c r="C67" s="184">
        <f t="shared" si="0"/>
        <v>-1.4161220043573038E-2</v>
      </c>
      <c r="D67">
        <v>91.6</v>
      </c>
      <c r="E67" s="184">
        <f t="shared" si="0"/>
        <v>-1.3462574044157244E-2</v>
      </c>
      <c r="F67">
        <v>4.54</v>
      </c>
      <c r="G67" s="184">
        <f>(F67-F66)/F66</f>
        <v>2.1372328458942574E-2</v>
      </c>
      <c r="H67" s="125">
        <v>1347.2159999999999</v>
      </c>
      <c r="I67" s="184">
        <f t="shared" si="1"/>
        <v>-1.7034605486942377E-2</v>
      </c>
      <c r="J67" s="125">
        <v>787.70600000000002</v>
      </c>
      <c r="K67" s="184">
        <f t="shared" si="2"/>
        <v>1.7766552335024123E-3</v>
      </c>
      <c r="L67" s="125">
        <v>1408.951</v>
      </c>
      <c r="M67" s="184">
        <f t="shared" si="3"/>
        <v>-1.5249142244485297E-2</v>
      </c>
      <c r="N67" s="116">
        <v>62.4</v>
      </c>
      <c r="O67" s="184">
        <f t="shared" si="4"/>
        <v>-1.747756258856872E-2</v>
      </c>
      <c r="P67">
        <v>78.599999999999994</v>
      </c>
      <c r="Q67" s="184">
        <f t="shared" si="5"/>
        <v>-2.6263627353815718E-2</v>
      </c>
      <c r="R67">
        <v>277.82010000000002</v>
      </c>
      <c r="S67" s="184">
        <f t="shared" si="6"/>
        <v>-3.6116642958748196E-2</v>
      </c>
      <c r="T67">
        <v>245.27</v>
      </c>
      <c r="U67" s="184">
        <f t="shared" si="7"/>
        <v>-3.4522122500393569E-2</v>
      </c>
      <c r="V67" s="125">
        <v>6552.51</v>
      </c>
      <c r="W67" s="184">
        <f t="shared" si="8"/>
        <v>-2.7111658161485034E-2</v>
      </c>
    </row>
    <row r="68" spans="1:23" ht="13" x14ac:dyDescent="0.3">
      <c r="A68" s="203">
        <v>45943</v>
      </c>
      <c r="B68">
        <v>5.48</v>
      </c>
      <c r="C68" s="184">
        <f t="shared" ref="C68:G131" si="9">(B68-B67)/B67</f>
        <v>9.2081031307551953E-3</v>
      </c>
      <c r="D68">
        <v>91.35</v>
      </c>
      <c r="E68" s="184">
        <f t="shared" si="9"/>
        <v>-2.7292576419213977E-3</v>
      </c>
      <c r="F68">
        <v>4.4850000000000003</v>
      </c>
      <c r="G68" s="184">
        <f t="shared" si="9"/>
        <v>-1.2114537444933859E-2</v>
      </c>
      <c r="H68" s="125">
        <v>1348.942</v>
      </c>
      <c r="I68" s="184">
        <f t="shared" ref="I68:I131" si="10">(H68-H67)/H67</f>
        <v>1.2811605562880139E-3</v>
      </c>
      <c r="J68" s="125">
        <v>786.04100000000005</v>
      </c>
      <c r="K68" s="184">
        <f t="shared" ref="K68:K131" si="11">(J68-J67)/J67</f>
        <v>-2.1137327886292141E-3</v>
      </c>
      <c r="L68" s="125">
        <v>1417.5920000000001</v>
      </c>
      <c r="M68" s="184">
        <f t="shared" ref="M68:M131" si="12">(L68-L67)/L67</f>
        <v>6.1329315213943395E-3</v>
      </c>
      <c r="N68" s="116">
        <v>62.55</v>
      </c>
      <c r="O68" s="184">
        <f t="shared" ref="O68:O131" si="13">(N68-N67)/N67</f>
        <v>2.403846153846131E-3</v>
      </c>
      <c r="P68">
        <v>79.44</v>
      </c>
      <c r="Q68" s="184">
        <f t="shared" ref="Q68:Q131" si="14">(P68-P67)/P67</f>
        <v>1.0687022900763402E-2</v>
      </c>
      <c r="R68">
        <v>277.22000000000003</v>
      </c>
      <c r="S68" s="184">
        <f t="shared" ref="S68:S131" si="15">(R68-R67)/R67</f>
        <v>-2.1600308976924189E-3</v>
      </c>
      <c r="T68">
        <v>247.66</v>
      </c>
      <c r="U68" s="184">
        <f t="shared" ref="U68:U131" si="16">(T68-T67)/T67</f>
        <v>9.7443633546703077E-3</v>
      </c>
      <c r="V68" s="125">
        <v>6654.72</v>
      </c>
      <c r="W68" s="184">
        <f t="shared" ref="W68:W131" si="17">(V68-V67)/V67</f>
        <v>1.5598602672868875E-2</v>
      </c>
    </row>
    <row r="69" spans="1:23" ht="13" x14ac:dyDescent="0.3">
      <c r="A69" s="203">
        <v>45944</v>
      </c>
      <c r="B69">
        <v>5.4710000000000001</v>
      </c>
      <c r="C69" s="184">
        <f t="shared" si="9"/>
        <v>-1.6423357664234197E-3</v>
      </c>
      <c r="D69">
        <v>91.95</v>
      </c>
      <c r="E69" s="184">
        <f t="shared" si="9"/>
        <v>6.5681444991790754E-3</v>
      </c>
      <c r="F69">
        <v>4.665</v>
      </c>
      <c r="G69" s="184">
        <f t="shared" si="9"/>
        <v>4.0133779264213978E-2</v>
      </c>
      <c r="H69" s="125">
        <v>1346.673</v>
      </c>
      <c r="I69" s="184">
        <f t="shared" si="10"/>
        <v>-1.6820589765905469E-3</v>
      </c>
      <c r="J69" s="125">
        <v>791.79600000000005</v>
      </c>
      <c r="K69" s="184">
        <f t="shared" si="11"/>
        <v>7.3215010412942772E-3</v>
      </c>
      <c r="L69" s="125">
        <v>1407.7280000000001</v>
      </c>
      <c r="M69" s="184">
        <f t="shared" si="12"/>
        <v>-6.958278545590009E-3</v>
      </c>
      <c r="N69" s="116">
        <v>62.93</v>
      </c>
      <c r="O69" s="184">
        <f t="shared" si="13"/>
        <v>6.0751398880895691E-3</v>
      </c>
      <c r="P69">
        <v>78.7</v>
      </c>
      <c r="Q69" s="184">
        <f t="shared" si="14"/>
        <v>-9.3152064451157458E-3</v>
      </c>
      <c r="R69">
        <v>276.1499</v>
      </c>
      <c r="S69" s="184">
        <f t="shared" si="15"/>
        <v>-3.8601111030951043E-3</v>
      </c>
      <c r="T69">
        <v>247.77</v>
      </c>
      <c r="U69" s="184">
        <f t="shared" si="16"/>
        <v>4.4415731244453545E-4</v>
      </c>
      <c r="V69" s="125">
        <v>6644.31</v>
      </c>
      <c r="W69" s="184">
        <f t="shared" si="17"/>
        <v>-1.5643032313906301E-3</v>
      </c>
    </row>
    <row r="70" spans="1:23" ht="13" x14ac:dyDescent="0.3">
      <c r="A70" s="203">
        <v>45945</v>
      </c>
      <c r="B70">
        <v>5.3840000000000003</v>
      </c>
      <c r="C70" s="184">
        <f t="shared" si="9"/>
        <v>-1.5902028879546653E-2</v>
      </c>
      <c r="D70">
        <v>91.45</v>
      </c>
      <c r="E70" s="184">
        <f t="shared" si="9"/>
        <v>-5.4377379010331697E-3</v>
      </c>
      <c r="F70">
        <v>4.7679999999999998</v>
      </c>
      <c r="G70" s="184">
        <f t="shared" si="9"/>
        <v>2.2079314040728781E-2</v>
      </c>
      <c r="H70" s="125">
        <v>1341.242</v>
      </c>
      <c r="I70" s="184">
        <f t="shared" si="10"/>
        <v>-4.0329018254617417E-3</v>
      </c>
      <c r="J70" s="125">
        <v>797.29899999999998</v>
      </c>
      <c r="K70" s="184">
        <f t="shared" si="11"/>
        <v>6.9500224805378267E-3</v>
      </c>
      <c r="L70" s="125">
        <v>1404.3209999999999</v>
      </c>
      <c r="M70" s="184">
        <f t="shared" si="12"/>
        <v>-2.4202118591092545E-3</v>
      </c>
      <c r="N70" s="116">
        <v>62.69</v>
      </c>
      <c r="O70" s="184">
        <f t="shared" si="13"/>
        <v>-3.8137613221039565E-3</v>
      </c>
      <c r="P70">
        <v>78.5</v>
      </c>
      <c r="Q70" s="184">
        <f t="shared" si="14"/>
        <v>-2.5412960609911416E-3</v>
      </c>
      <c r="R70">
        <v>280.75</v>
      </c>
      <c r="S70" s="184">
        <f t="shared" si="15"/>
        <v>1.6657981770045897E-2</v>
      </c>
      <c r="T70">
        <v>249.34</v>
      </c>
      <c r="U70" s="184">
        <f t="shared" si="16"/>
        <v>6.336521774226069E-3</v>
      </c>
      <c r="V70" s="125">
        <v>6671.06</v>
      </c>
      <c r="W70" s="184">
        <f t="shared" si="17"/>
        <v>4.0260011950074576E-3</v>
      </c>
    </row>
    <row r="71" spans="1:23" ht="13" x14ac:dyDescent="0.3">
      <c r="A71" s="203">
        <v>45946</v>
      </c>
      <c r="B71">
        <v>5.47</v>
      </c>
      <c r="C71" s="184">
        <f t="shared" si="9"/>
        <v>1.5973254086181166E-2</v>
      </c>
      <c r="D71">
        <v>90</v>
      </c>
      <c r="E71" s="184">
        <f t="shared" si="9"/>
        <v>-1.5855658829961757E-2</v>
      </c>
      <c r="F71">
        <v>4.8890000000000002</v>
      </c>
      <c r="G71" s="184">
        <f t="shared" si="9"/>
        <v>2.5377516778523585E-2</v>
      </c>
      <c r="H71" s="125">
        <v>1356.7670000000001</v>
      </c>
      <c r="I71" s="184">
        <f t="shared" si="10"/>
        <v>1.1575092339786625E-2</v>
      </c>
      <c r="J71" s="125">
        <v>807.75</v>
      </c>
      <c r="K71" s="184">
        <f t="shared" si="11"/>
        <v>1.3108005904936569E-2</v>
      </c>
      <c r="L71" s="125">
        <v>1409.0119999999999</v>
      </c>
      <c r="M71" s="184">
        <f t="shared" si="12"/>
        <v>3.3404043662382255E-3</v>
      </c>
      <c r="N71" s="116">
        <v>63.25</v>
      </c>
      <c r="O71" s="184">
        <f t="shared" si="13"/>
        <v>8.9328441537725681E-3</v>
      </c>
      <c r="P71">
        <v>79</v>
      </c>
      <c r="Q71" s="184">
        <f t="shared" si="14"/>
        <v>6.369426751592357E-3</v>
      </c>
      <c r="R71">
        <v>275.97000000000003</v>
      </c>
      <c r="S71" s="184">
        <f t="shared" si="15"/>
        <v>-1.7025823686553778E-2</v>
      </c>
      <c r="T71">
        <v>247.45</v>
      </c>
      <c r="U71" s="184">
        <f t="shared" si="16"/>
        <v>-7.5800112296463256E-3</v>
      </c>
      <c r="V71" s="125">
        <v>6629.07</v>
      </c>
      <c r="W71" s="184">
        <f t="shared" si="17"/>
        <v>-6.2943520220175939E-3</v>
      </c>
    </row>
    <row r="72" spans="1:23" ht="13" x14ac:dyDescent="0.3">
      <c r="A72" s="203">
        <v>45947</v>
      </c>
      <c r="B72">
        <v>5.3479999999999999</v>
      </c>
      <c r="C72" s="184">
        <f t="shared" si="9"/>
        <v>-2.2303473491773289E-2</v>
      </c>
      <c r="D72">
        <v>92.35</v>
      </c>
      <c r="E72" s="184">
        <f t="shared" si="9"/>
        <v>2.6111111111111047E-2</v>
      </c>
      <c r="F72">
        <v>4.8760000000000003</v>
      </c>
      <c r="G72" s="184">
        <f t="shared" si="9"/>
        <v>-2.6590304765800573E-3</v>
      </c>
      <c r="H72" s="125">
        <v>1336.6030000000001</v>
      </c>
      <c r="I72" s="184">
        <f t="shared" si="10"/>
        <v>-1.4861800146967008E-2</v>
      </c>
      <c r="J72" s="125">
        <v>799.09699999999998</v>
      </c>
      <c r="K72" s="184">
        <f t="shared" si="11"/>
        <v>-1.0712472918601078E-2</v>
      </c>
      <c r="L72" s="125">
        <v>1384.5650000000001</v>
      </c>
      <c r="M72" s="184">
        <f t="shared" si="12"/>
        <v>-1.7350455496475466E-2</v>
      </c>
      <c r="N72" s="116">
        <v>61.59</v>
      </c>
      <c r="O72" s="184">
        <f t="shared" si="13"/>
        <v>-2.6245059288537497E-2</v>
      </c>
      <c r="P72">
        <v>80.28</v>
      </c>
      <c r="Q72" s="184">
        <f t="shared" si="14"/>
        <v>1.6202531645569635E-2</v>
      </c>
      <c r="R72">
        <v>281.27999999999997</v>
      </c>
      <c r="S72" s="184">
        <f t="shared" si="15"/>
        <v>1.9241221871942403E-2</v>
      </c>
      <c r="T72">
        <v>252.29</v>
      </c>
      <c r="U72" s="184">
        <f t="shared" si="16"/>
        <v>1.9559506971105287E-2</v>
      </c>
      <c r="V72" s="125">
        <v>6664.01</v>
      </c>
      <c r="W72" s="184">
        <f t="shared" si="17"/>
        <v>5.2707242494045943E-3</v>
      </c>
    </row>
    <row r="73" spans="1:23" ht="13" x14ac:dyDescent="0.3">
      <c r="A73" s="203">
        <v>45950</v>
      </c>
      <c r="B73">
        <v>5.4619999999999997</v>
      </c>
      <c r="C73" s="184">
        <f t="shared" si="9"/>
        <v>2.131637995512339E-2</v>
      </c>
      <c r="D73">
        <v>92.5</v>
      </c>
      <c r="E73" s="184">
        <f t="shared" si="9"/>
        <v>1.6242555495398559E-3</v>
      </c>
      <c r="F73">
        <v>4.8710000000000004</v>
      </c>
      <c r="G73" s="184">
        <f t="shared" si="9"/>
        <v>-1.0254306808859502E-3</v>
      </c>
      <c r="H73" s="125">
        <v>1356.4059999999999</v>
      </c>
      <c r="I73" s="184">
        <f t="shared" si="10"/>
        <v>1.48159176659037E-2</v>
      </c>
      <c r="J73" s="125">
        <v>805.87900000000002</v>
      </c>
      <c r="K73" s="184">
        <f t="shared" si="11"/>
        <v>8.4870797913144946E-3</v>
      </c>
      <c r="L73" s="125">
        <v>1409.5150000000001</v>
      </c>
      <c r="M73" s="184">
        <f t="shared" si="12"/>
        <v>1.8020100175867543E-2</v>
      </c>
      <c r="N73" s="116">
        <v>63.34</v>
      </c>
      <c r="O73" s="184">
        <f t="shared" si="13"/>
        <v>2.8413703523299236E-2</v>
      </c>
      <c r="P73">
        <v>81.12</v>
      </c>
      <c r="Q73" s="184">
        <f t="shared" si="14"/>
        <v>1.0463378176382702E-2</v>
      </c>
      <c r="R73">
        <v>283.6499</v>
      </c>
      <c r="S73" s="184">
        <f t="shared" si="15"/>
        <v>8.4254124004551692E-3</v>
      </c>
      <c r="T73">
        <v>262.24</v>
      </c>
      <c r="U73" s="184">
        <f t="shared" si="16"/>
        <v>3.943874113123793E-2</v>
      </c>
      <c r="V73" s="125">
        <v>6735.13</v>
      </c>
      <c r="W73" s="184">
        <f t="shared" si="17"/>
        <v>1.0672252892777755E-2</v>
      </c>
    </row>
    <row r="74" spans="1:23" ht="13" x14ac:dyDescent="0.3">
      <c r="A74" s="203">
        <v>45951</v>
      </c>
      <c r="B74">
        <v>5.484</v>
      </c>
      <c r="C74" s="184">
        <f t="shared" si="9"/>
        <v>4.027828634199971E-3</v>
      </c>
      <c r="D74">
        <v>91.85</v>
      </c>
      <c r="E74" s="184">
        <f t="shared" si="9"/>
        <v>-7.0270270270270888E-3</v>
      </c>
      <c r="F74">
        <v>4.8410000000000002</v>
      </c>
      <c r="G74" s="184">
        <f t="shared" si="9"/>
        <v>-6.1588996099364085E-3</v>
      </c>
      <c r="H74" s="125">
        <v>1363.6679999999999</v>
      </c>
      <c r="I74" s="184">
        <f t="shared" si="10"/>
        <v>5.3538542294858209E-3</v>
      </c>
      <c r="J74" s="125">
        <v>807.15099999999995</v>
      </c>
      <c r="K74" s="184">
        <f t="shared" si="11"/>
        <v>1.5784007276525812E-3</v>
      </c>
      <c r="L74" s="125">
        <v>1412.472</v>
      </c>
      <c r="M74" s="184">
        <f t="shared" si="12"/>
        <v>2.0978847334011202E-3</v>
      </c>
      <c r="N74" s="116">
        <v>63.04</v>
      </c>
      <c r="O74" s="184">
        <f t="shared" si="13"/>
        <v>-4.736343542785037E-3</v>
      </c>
      <c r="P74">
        <v>81.599999999999994</v>
      </c>
      <c r="Q74" s="184">
        <f t="shared" si="14"/>
        <v>5.9171597633134827E-3</v>
      </c>
      <c r="R74">
        <v>282.05</v>
      </c>
      <c r="S74" s="184">
        <f t="shared" si="15"/>
        <v>-5.6404038922629306E-3</v>
      </c>
      <c r="T74">
        <v>262.77</v>
      </c>
      <c r="U74" s="184">
        <f t="shared" si="16"/>
        <v>2.0210494203781754E-3</v>
      </c>
      <c r="V74" s="125">
        <v>6735.35</v>
      </c>
      <c r="W74" s="184">
        <f t="shared" si="17"/>
        <v>3.2664551389543281E-5</v>
      </c>
    </row>
    <row r="75" spans="1:23" ht="13" x14ac:dyDescent="0.3">
      <c r="A75" s="203">
        <v>45952</v>
      </c>
      <c r="B75">
        <v>5.4489999999999998</v>
      </c>
      <c r="C75" s="184">
        <f t="shared" si="9"/>
        <v>-6.3822027716995151E-3</v>
      </c>
      <c r="D75">
        <v>90</v>
      </c>
      <c r="E75" s="184">
        <f t="shared" si="9"/>
        <v>-2.014153511159493E-2</v>
      </c>
      <c r="F75">
        <v>4.7329999999999997</v>
      </c>
      <c r="G75" s="184">
        <f t="shared" si="9"/>
        <v>-2.2309440198306246E-2</v>
      </c>
      <c r="H75" s="125">
        <v>1349.877</v>
      </c>
      <c r="I75" s="184">
        <f t="shared" si="10"/>
        <v>-1.0113165374563266E-2</v>
      </c>
      <c r="J75" s="125">
        <v>809.48599999999999</v>
      </c>
      <c r="K75" s="184">
        <f t="shared" si="11"/>
        <v>2.8928911690625876E-3</v>
      </c>
      <c r="L75" s="125">
        <v>1402.7170000000001</v>
      </c>
      <c r="M75" s="184">
        <f t="shared" si="12"/>
        <v>-6.9063315945377193E-3</v>
      </c>
      <c r="N75" s="116">
        <v>61.58</v>
      </c>
      <c r="O75" s="184">
        <f t="shared" si="13"/>
        <v>-2.3159898477157374E-2</v>
      </c>
      <c r="P75">
        <v>79.739999999999995</v>
      </c>
      <c r="Q75" s="184">
        <f t="shared" si="14"/>
        <v>-2.2794117647058819E-2</v>
      </c>
      <c r="R75">
        <v>287.51</v>
      </c>
      <c r="S75" s="184">
        <f t="shared" si="15"/>
        <v>1.9358269810317245E-2</v>
      </c>
      <c r="T75">
        <v>258.45</v>
      </c>
      <c r="U75" s="184">
        <f t="shared" si="16"/>
        <v>-1.6440232903299438E-2</v>
      </c>
      <c r="V75" s="125">
        <v>6699.4</v>
      </c>
      <c r="W75" s="184">
        <f t="shared" si="17"/>
        <v>-5.3375103001329889E-3</v>
      </c>
    </row>
    <row r="76" spans="1:23" ht="13" x14ac:dyDescent="0.3">
      <c r="A76" s="203">
        <v>45953</v>
      </c>
      <c r="B76">
        <v>5.45</v>
      </c>
      <c r="C76" s="184">
        <f t="shared" si="9"/>
        <v>1.8351991191050359E-4</v>
      </c>
      <c r="D76">
        <v>90.2</v>
      </c>
      <c r="E76" s="184">
        <f t="shared" si="9"/>
        <v>2.2222222222222539E-3</v>
      </c>
      <c r="F76">
        <v>5.2460000000000004</v>
      </c>
      <c r="G76" s="184">
        <f t="shared" si="9"/>
        <v>0.10838791464187636</v>
      </c>
      <c r="H76" s="125">
        <v>1361.6289999999999</v>
      </c>
      <c r="I76" s="184">
        <f t="shared" si="10"/>
        <v>8.7059783965501691E-3</v>
      </c>
      <c r="J76" s="125">
        <v>831.48800000000006</v>
      </c>
      <c r="K76" s="184">
        <f t="shared" si="11"/>
        <v>2.7180210652191721E-2</v>
      </c>
      <c r="L76" s="125">
        <v>1405.12</v>
      </c>
      <c r="M76" s="184">
        <f t="shared" si="12"/>
        <v>1.7131039261659997E-3</v>
      </c>
      <c r="N76" s="116">
        <v>62.37</v>
      </c>
      <c r="O76" s="184">
        <f t="shared" si="13"/>
        <v>1.2828840532640454E-2</v>
      </c>
      <c r="P76">
        <v>80.16</v>
      </c>
      <c r="Q76" s="184">
        <f t="shared" si="14"/>
        <v>5.2671181339353111E-3</v>
      </c>
      <c r="R76">
        <v>285</v>
      </c>
      <c r="S76" s="184">
        <f t="shared" si="15"/>
        <v>-8.7301311258738516E-3</v>
      </c>
      <c r="T76">
        <v>259.58010000000002</v>
      </c>
      <c r="U76" s="184">
        <f t="shared" si="16"/>
        <v>4.372605919907244E-3</v>
      </c>
      <c r="V76" s="125">
        <v>6738.44</v>
      </c>
      <c r="W76" s="184">
        <f t="shared" si="17"/>
        <v>5.8273875272412401E-3</v>
      </c>
    </row>
    <row r="77" spans="1:23" ht="13" x14ac:dyDescent="0.3">
      <c r="A77" s="203">
        <v>45954</v>
      </c>
      <c r="B77">
        <v>5.4619999999999997</v>
      </c>
      <c r="C77" s="184">
        <f t="shared" si="9"/>
        <v>2.2018348623852415E-3</v>
      </c>
      <c r="D77">
        <v>91.6</v>
      </c>
      <c r="E77" s="184">
        <f t="shared" si="9"/>
        <v>1.5521064301552012E-2</v>
      </c>
      <c r="F77">
        <v>5.3339999999999996</v>
      </c>
      <c r="G77" s="184">
        <f t="shared" si="9"/>
        <v>1.6774685474647194E-2</v>
      </c>
      <c r="H77" s="125">
        <v>1365.1030000000001</v>
      </c>
      <c r="I77" s="184">
        <f t="shared" si="10"/>
        <v>2.5513557657777268E-3</v>
      </c>
      <c r="J77" s="125">
        <v>834.83500000000004</v>
      </c>
      <c r="K77" s="184">
        <f t="shared" si="11"/>
        <v>4.0253136545566259E-3</v>
      </c>
      <c r="L77" s="125">
        <v>1406.7370000000001</v>
      </c>
      <c r="M77" s="184">
        <f t="shared" si="12"/>
        <v>1.1507913914827128E-3</v>
      </c>
      <c r="N77" s="116">
        <v>61.33</v>
      </c>
      <c r="O77" s="184">
        <f t="shared" si="13"/>
        <v>-1.6674683341349996E-2</v>
      </c>
      <c r="P77">
        <v>80.78</v>
      </c>
      <c r="Q77" s="184">
        <f t="shared" si="14"/>
        <v>7.7345309381238094E-3</v>
      </c>
      <c r="R77">
        <v>307.45999999999998</v>
      </c>
      <c r="S77" s="184">
        <f t="shared" si="15"/>
        <v>7.8807017543859575E-2</v>
      </c>
      <c r="T77">
        <v>262.82010000000002</v>
      </c>
      <c r="U77" s="184">
        <f t="shared" si="16"/>
        <v>1.2481696401226476E-2</v>
      </c>
      <c r="V77" s="125">
        <v>6791.69</v>
      </c>
      <c r="W77" s="184">
        <f t="shared" si="17"/>
        <v>7.9024225191587378E-3</v>
      </c>
    </row>
    <row r="78" spans="1:23" ht="13" x14ac:dyDescent="0.3">
      <c r="A78" s="203">
        <v>45957</v>
      </c>
      <c r="B78">
        <v>5.5609999999999999</v>
      </c>
      <c r="C78" s="184">
        <f t="shared" si="9"/>
        <v>1.8125228853899708E-2</v>
      </c>
      <c r="D78">
        <v>92.35</v>
      </c>
      <c r="E78" s="184">
        <f t="shared" si="9"/>
        <v>8.1877729257641921E-3</v>
      </c>
      <c r="F78">
        <v>5.4560000000000004</v>
      </c>
      <c r="G78" s="184">
        <f t="shared" si="9"/>
        <v>2.2872140982377349E-2</v>
      </c>
      <c r="H78" s="125">
        <v>1379.2560000000001</v>
      </c>
      <c r="I78" s="184">
        <f t="shared" si="10"/>
        <v>1.0367715842687343E-2</v>
      </c>
      <c r="J78" s="125">
        <v>842.13499999999999</v>
      </c>
      <c r="K78" s="184">
        <f t="shared" si="11"/>
        <v>8.7442428743403841E-3</v>
      </c>
      <c r="L78" s="125">
        <v>1410.367</v>
      </c>
      <c r="M78" s="184">
        <f t="shared" si="12"/>
        <v>2.5804396983941432E-3</v>
      </c>
      <c r="N78" s="116">
        <v>62.74</v>
      </c>
      <c r="O78" s="184">
        <f t="shared" si="13"/>
        <v>2.2990379911951797E-2</v>
      </c>
      <c r="P78">
        <v>81.3</v>
      </c>
      <c r="Q78" s="184">
        <f t="shared" si="14"/>
        <v>6.4372369398365435E-3</v>
      </c>
      <c r="R78">
        <v>313.09010000000001</v>
      </c>
      <c r="S78" s="184">
        <f t="shared" si="15"/>
        <v>1.831165029597355E-2</v>
      </c>
      <c r="T78">
        <v>268.81009999999998</v>
      </c>
      <c r="U78" s="184">
        <f t="shared" si="16"/>
        <v>2.2791255311142306E-2</v>
      </c>
      <c r="V78" s="125">
        <v>6875.16</v>
      </c>
      <c r="W78" s="184">
        <f t="shared" si="17"/>
        <v>1.2290019126314696E-2</v>
      </c>
    </row>
    <row r="79" spans="1:23" ht="13" x14ac:dyDescent="0.3">
      <c r="A79" s="203">
        <v>45958</v>
      </c>
      <c r="B79">
        <v>5.61</v>
      </c>
      <c r="C79" s="184">
        <f t="shared" si="9"/>
        <v>8.8113648624348825E-3</v>
      </c>
      <c r="D79">
        <v>93.05</v>
      </c>
      <c r="E79" s="184">
        <f t="shared" si="9"/>
        <v>7.5798592311857376E-3</v>
      </c>
      <c r="F79">
        <v>6.5940000000000003</v>
      </c>
      <c r="G79" s="184">
        <f t="shared" si="9"/>
        <v>0.20857771260997063</v>
      </c>
      <c r="H79" s="125">
        <v>1386.164</v>
      </c>
      <c r="I79" s="184">
        <f t="shared" si="10"/>
        <v>5.008497334794919E-3</v>
      </c>
      <c r="J79" s="125">
        <v>864.01300000000003</v>
      </c>
      <c r="K79" s="184">
        <f t="shared" si="11"/>
        <v>2.597920760923135E-2</v>
      </c>
      <c r="L79" s="125">
        <v>1408.9760000000001</v>
      </c>
      <c r="M79" s="184">
        <f t="shared" si="12"/>
        <v>-9.8626811319312566E-4</v>
      </c>
      <c r="N79" s="116">
        <v>63.16</v>
      </c>
      <c r="O79" s="184">
        <f t="shared" si="13"/>
        <v>6.6942939113802131E-3</v>
      </c>
      <c r="P79">
        <v>81.459999999999994</v>
      </c>
      <c r="Q79" s="184">
        <f t="shared" si="14"/>
        <v>1.9680196801967601E-3</v>
      </c>
      <c r="R79">
        <v>312.57010000000002</v>
      </c>
      <c r="S79" s="184">
        <f t="shared" si="15"/>
        <v>-1.6608637577489092E-3</v>
      </c>
      <c r="T79">
        <v>269</v>
      </c>
      <c r="U79" s="184">
        <f t="shared" si="16"/>
        <v>7.0644666997267901E-4</v>
      </c>
      <c r="V79" s="125">
        <v>6890.89</v>
      </c>
      <c r="W79" s="184">
        <f t="shared" si="17"/>
        <v>2.287946753239266E-3</v>
      </c>
    </row>
    <row r="80" spans="1:23" ht="13" x14ac:dyDescent="0.3">
      <c r="A80" s="203">
        <v>45959</v>
      </c>
      <c r="B80">
        <v>5.6719999999999997</v>
      </c>
      <c r="C80" s="184">
        <f t="shared" si="9"/>
        <v>1.1051693404634471E-2</v>
      </c>
      <c r="D80">
        <v>93.45</v>
      </c>
      <c r="E80" s="184">
        <f t="shared" si="9"/>
        <v>4.2987641053197816E-3</v>
      </c>
      <c r="F80">
        <v>6.3079999999999998</v>
      </c>
      <c r="G80" s="184">
        <f t="shared" si="9"/>
        <v>-4.3372763117986116E-2</v>
      </c>
      <c r="H80" s="125">
        <v>1390.335</v>
      </c>
      <c r="I80" s="184">
        <f t="shared" si="10"/>
        <v>3.0090234633131786E-3</v>
      </c>
      <c r="J80" s="125">
        <v>864.09799999999996</v>
      </c>
      <c r="K80" s="184">
        <f t="shared" si="11"/>
        <v>9.8378149402755154E-5</v>
      </c>
      <c r="L80" s="125">
        <v>1398.6669999999999</v>
      </c>
      <c r="M80" s="184">
        <f t="shared" si="12"/>
        <v>-7.3166611780471746E-3</v>
      </c>
      <c r="N80" s="116">
        <v>63.67</v>
      </c>
      <c r="O80" s="184">
        <f t="shared" si="13"/>
        <v>8.0747308423053388E-3</v>
      </c>
      <c r="P80">
        <v>81.599999999999994</v>
      </c>
      <c r="Q80" s="184">
        <f t="shared" si="14"/>
        <v>1.7186349128406652E-3</v>
      </c>
      <c r="R80">
        <v>308.20999999999998</v>
      </c>
      <c r="S80" s="184">
        <f t="shared" si="15"/>
        <v>-1.3949190917493533E-2</v>
      </c>
      <c r="T80">
        <v>269.7</v>
      </c>
      <c r="U80" s="184">
        <f t="shared" si="16"/>
        <v>2.6022304832713332E-3</v>
      </c>
      <c r="V80" s="125">
        <v>6890.59</v>
      </c>
      <c r="W80" s="184">
        <f t="shared" si="17"/>
        <v>-4.3535740666326396E-5</v>
      </c>
    </row>
    <row r="81" spans="1:23" ht="13" x14ac:dyDescent="0.3">
      <c r="A81" s="203">
        <v>45960</v>
      </c>
      <c r="B81">
        <v>5.7030000000000003</v>
      </c>
      <c r="C81" s="184">
        <f t="shared" si="9"/>
        <v>5.4654442877292994E-3</v>
      </c>
      <c r="D81">
        <v>92.25</v>
      </c>
      <c r="E81" s="184">
        <f t="shared" si="9"/>
        <v>-1.2841091492776915E-2</v>
      </c>
      <c r="F81">
        <v>6.1760000000000002</v>
      </c>
      <c r="G81" s="184">
        <f t="shared" si="9"/>
        <v>-2.0925808497146429E-2</v>
      </c>
      <c r="H81" s="125">
        <v>1388.894</v>
      </c>
      <c r="I81" s="184">
        <f t="shared" si="10"/>
        <v>-1.0364408577789028E-3</v>
      </c>
      <c r="J81" s="125">
        <v>861.51300000000003</v>
      </c>
      <c r="K81" s="184">
        <f t="shared" si="11"/>
        <v>-2.9915588278180516E-3</v>
      </c>
      <c r="L81" s="125">
        <v>1396.2090000000001</v>
      </c>
      <c r="M81" s="184">
        <f t="shared" si="12"/>
        <v>-1.757387569735939E-3</v>
      </c>
      <c r="N81" s="116">
        <v>63.15</v>
      </c>
      <c r="O81" s="184">
        <f t="shared" si="13"/>
        <v>-8.1671116695461454E-3</v>
      </c>
      <c r="P81">
        <v>81.16</v>
      </c>
      <c r="Q81" s="184">
        <f t="shared" si="14"/>
        <v>-5.3921568627450702E-3</v>
      </c>
      <c r="R81">
        <v>310.06009999999998</v>
      </c>
      <c r="S81" s="184">
        <f t="shared" si="15"/>
        <v>6.0027254144901128E-3</v>
      </c>
      <c r="T81">
        <v>271.3999</v>
      </c>
      <c r="U81" s="184">
        <f t="shared" si="16"/>
        <v>6.302929180571056E-3</v>
      </c>
      <c r="V81" s="125">
        <v>6822.34</v>
      </c>
      <c r="W81" s="184">
        <f t="shared" si="17"/>
        <v>-9.9048122149191873E-3</v>
      </c>
    </row>
    <row r="82" spans="1:23" ht="13" x14ac:dyDescent="0.3">
      <c r="A82" s="203">
        <v>45961</v>
      </c>
      <c r="B82">
        <v>5.5759999999999996</v>
      </c>
      <c r="C82" s="184">
        <f t="shared" si="9"/>
        <v>-2.2268981237945056E-2</v>
      </c>
      <c r="D82">
        <v>91.65</v>
      </c>
      <c r="E82" s="184">
        <f t="shared" si="9"/>
        <v>-6.5040650406503449E-3</v>
      </c>
      <c r="F82">
        <v>5.8639999999999999</v>
      </c>
      <c r="G82" s="184">
        <f t="shared" si="9"/>
        <v>-5.0518134715025947E-2</v>
      </c>
      <c r="H82" s="125">
        <v>1388.6610000000001</v>
      </c>
      <c r="I82" s="184">
        <f t="shared" si="10"/>
        <v>-1.6775938264543388E-4</v>
      </c>
      <c r="J82" s="125">
        <v>849.37900000000002</v>
      </c>
      <c r="K82" s="184">
        <f t="shared" si="11"/>
        <v>-1.4084523390825228E-2</v>
      </c>
      <c r="L82" s="125">
        <v>1385.8130000000001</v>
      </c>
      <c r="M82" s="184">
        <f t="shared" si="12"/>
        <v>-7.4458766560020441E-3</v>
      </c>
      <c r="N82" s="116">
        <v>64.03</v>
      </c>
      <c r="O82" s="184">
        <f t="shared" si="13"/>
        <v>1.3935075217735592E-2</v>
      </c>
      <c r="P82">
        <v>80.8</v>
      </c>
      <c r="Q82" s="184">
        <f t="shared" si="14"/>
        <v>-4.4356826022671197E-3</v>
      </c>
      <c r="R82">
        <v>307.40989999999999</v>
      </c>
      <c r="S82" s="184">
        <f t="shared" si="15"/>
        <v>-8.5473751701685714E-3</v>
      </c>
      <c r="T82">
        <v>270.37009999999998</v>
      </c>
      <c r="U82" s="184">
        <f t="shared" si="16"/>
        <v>-3.7944008085486506E-3</v>
      </c>
      <c r="V82" s="125">
        <v>6840.2</v>
      </c>
      <c r="W82" s="184">
        <f t="shared" si="17"/>
        <v>2.6178701149458502E-3</v>
      </c>
    </row>
    <row r="83" spans="1:23" ht="13" x14ac:dyDescent="0.3">
      <c r="A83" s="203">
        <v>45964</v>
      </c>
      <c r="B83">
        <v>5.5469999999999997</v>
      </c>
      <c r="C83" s="184">
        <f t="shared" si="9"/>
        <v>-5.200860832137718E-3</v>
      </c>
      <c r="D83">
        <v>93</v>
      </c>
      <c r="E83" s="184">
        <f t="shared" si="9"/>
        <v>1.4729950900163604E-2</v>
      </c>
      <c r="F83">
        <v>6.1520000000000001</v>
      </c>
      <c r="G83" s="184">
        <f t="shared" si="9"/>
        <v>4.911323328785816E-2</v>
      </c>
      <c r="H83" s="125">
        <v>1389.2439999999999</v>
      </c>
      <c r="I83" s="184">
        <f t="shared" si="10"/>
        <v>4.1982888552343319E-4</v>
      </c>
      <c r="J83" s="125">
        <v>856.48400000000004</v>
      </c>
      <c r="K83" s="184">
        <f t="shared" si="11"/>
        <v>8.3649348524039539E-3</v>
      </c>
      <c r="L83" s="125">
        <v>1395.748</v>
      </c>
      <c r="M83" s="184">
        <f t="shared" si="12"/>
        <v>7.1690769245200793E-3</v>
      </c>
      <c r="N83" s="116">
        <v>64.28</v>
      </c>
      <c r="O83" s="184">
        <f t="shared" si="13"/>
        <v>3.904419803217242E-3</v>
      </c>
      <c r="P83">
        <v>81.5</v>
      </c>
      <c r="Q83" s="184">
        <f t="shared" si="14"/>
        <v>8.6633663366336988E-3</v>
      </c>
      <c r="R83">
        <v>304.73</v>
      </c>
      <c r="S83" s="184">
        <f t="shared" si="15"/>
        <v>-8.7176763012511149E-3</v>
      </c>
      <c r="T83">
        <v>269.05</v>
      </c>
      <c r="U83" s="184">
        <f t="shared" si="16"/>
        <v>-4.8825665264020249E-3</v>
      </c>
      <c r="V83" s="125">
        <v>6851.97</v>
      </c>
      <c r="W83" s="184">
        <f t="shared" si="17"/>
        <v>1.7207099207626148E-3</v>
      </c>
    </row>
    <row r="84" spans="1:23" ht="13" x14ac:dyDescent="0.3">
      <c r="A84" s="203">
        <v>45965</v>
      </c>
      <c r="B84">
        <v>5.5739999999999998</v>
      </c>
      <c r="C84" s="184">
        <f t="shared" si="9"/>
        <v>4.8674959437534047E-3</v>
      </c>
      <c r="D84">
        <v>92.85</v>
      </c>
      <c r="E84" s="184">
        <f t="shared" si="9"/>
        <v>-1.6129032258065128E-3</v>
      </c>
      <c r="F84">
        <v>5.952</v>
      </c>
      <c r="G84" s="184">
        <f t="shared" si="9"/>
        <v>-3.2509752925877794E-2</v>
      </c>
      <c r="H84" s="125">
        <v>1391.979</v>
      </c>
      <c r="I84" s="184">
        <f t="shared" si="10"/>
        <v>1.9686966436422452E-3</v>
      </c>
      <c r="J84" s="125">
        <v>848.08600000000001</v>
      </c>
      <c r="K84" s="184">
        <f t="shared" si="11"/>
        <v>-9.8052035998337679E-3</v>
      </c>
      <c r="L84" s="125">
        <v>1384.742</v>
      </c>
      <c r="M84" s="184">
        <f t="shared" si="12"/>
        <v>-7.8853775896509156E-3</v>
      </c>
      <c r="N84" s="116">
        <v>64.260000000000005</v>
      </c>
      <c r="O84" s="184">
        <f t="shared" si="13"/>
        <v>-3.1113876789041724E-4</v>
      </c>
      <c r="P84">
        <v>80.5</v>
      </c>
      <c r="Q84" s="184">
        <f t="shared" si="14"/>
        <v>-1.2269938650306749E-2</v>
      </c>
      <c r="R84">
        <v>300.8501</v>
      </c>
      <c r="S84" s="184">
        <f t="shared" si="15"/>
        <v>-1.2732254782922654E-2</v>
      </c>
      <c r="T84">
        <v>270.04000000000002</v>
      </c>
      <c r="U84" s="184">
        <f t="shared" si="16"/>
        <v>3.6796134547482217E-3</v>
      </c>
      <c r="V84" s="125">
        <v>6771.55</v>
      </c>
      <c r="W84" s="184">
        <f t="shared" si="17"/>
        <v>-1.1736770592982759E-2</v>
      </c>
    </row>
    <row r="85" spans="1:23" ht="13" x14ac:dyDescent="0.3">
      <c r="A85" s="203">
        <v>45966</v>
      </c>
      <c r="B85">
        <v>5.6070000000000002</v>
      </c>
      <c r="C85" s="184">
        <f t="shared" si="9"/>
        <v>5.9203444564048012E-3</v>
      </c>
      <c r="D85">
        <v>94.85</v>
      </c>
      <c r="E85" s="184">
        <f t="shared" si="9"/>
        <v>2.1540118470651591E-2</v>
      </c>
      <c r="F85">
        <v>5.9320000000000004</v>
      </c>
      <c r="G85" s="184">
        <f t="shared" si="9"/>
        <v>-3.3602150537633694E-3</v>
      </c>
      <c r="H85" s="125">
        <v>1398.7339999999999</v>
      </c>
      <c r="I85" s="184">
        <f t="shared" si="10"/>
        <v>4.8528030954489119E-3</v>
      </c>
      <c r="J85" s="125">
        <v>838.38599999999997</v>
      </c>
      <c r="K85" s="184">
        <f t="shared" si="11"/>
        <v>-1.1437519308183422E-2</v>
      </c>
      <c r="L85" s="125">
        <v>1391.35</v>
      </c>
      <c r="M85" s="184">
        <f t="shared" si="12"/>
        <v>4.7720080708174859E-3</v>
      </c>
      <c r="N85" s="116">
        <v>64.400000000000006</v>
      </c>
      <c r="O85" s="184">
        <f t="shared" si="13"/>
        <v>2.1786492374727758E-3</v>
      </c>
      <c r="P85">
        <v>85.6</v>
      </c>
      <c r="Q85" s="184">
        <f t="shared" si="14"/>
        <v>6.3354037267080679E-2</v>
      </c>
      <c r="R85">
        <v>306.77</v>
      </c>
      <c r="S85" s="184">
        <f t="shared" si="15"/>
        <v>1.9677241257357016E-2</v>
      </c>
      <c r="T85">
        <v>270.13990000000001</v>
      </c>
      <c r="U85" s="184">
        <f t="shared" si="16"/>
        <v>3.699451933046622E-4</v>
      </c>
      <c r="V85" s="125">
        <v>6796.29</v>
      </c>
      <c r="W85" s="184">
        <f t="shared" si="17"/>
        <v>3.6535209811638077E-3</v>
      </c>
    </row>
    <row r="86" spans="1:23" ht="13" x14ac:dyDescent="0.3">
      <c r="A86" s="203">
        <v>45967</v>
      </c>
      <c r="B86">
        <v>5.5759999999999996</v>
      </c>
      <c r="C86" s="184">
        <f t="shared" si="9"/>
        <v>-5.5288032816123737E-3</v>
      </c>
      <c r="D86">
        <v>94.35</v>
      </c>
      <c r="E86" s="184">
        <f t="shared" si="9"/>
        <v>-5.2714812862414339E-3</v>
      </c>
      <c r="F86">
        <v>5.9459999999999997</v>
      </c>
      <c r="G86" s="184">
        <f t="shared" si="9"/>
        <v>2.3600809170599029E-3</v>
      </c>
      <c r="H86" s="125">
        <v>1387.8119999999999</v>
      </c>
      <c r="I86" s="184">
        <f t="shared" si="10"/>
        <v>-7.8084896770937336E-3</v>
      </c>
      <c r="J86" s="125">
        <v>845.24400000000003</v>
      </c>
      <c r="K86" s="184">
        <f t="shared" si="11"/>
        <v>8.1800030057754564E-3</v>
      </c>
      <c r="L86" s="125">
        <v>1373.722</v>
      </c>
      <c r="M86" s="184">
        <f t="shared" si="12"/>
        <v>-1.2669709275164358E-2</v>
      </c>
      <c r="N86" s="116">
        <v>63.5</v>
      </c>
      <c r="O86" s="184">
        <f t="shared" si="13"/>
        <v>-1.3975155279503193E-2</v>
      </c>
      <c r="P86">
        <v>84.52</v>
      </c>
      <c r="Q86" s="184">
        <f t="shared" si="14"/>
        <v>-1.2616822429906523E-2</v>
      </c>
      <c r="R86">
        <v>312.41989999999998</v>
      </c>
      <c r="S86" s="184">
        <f t="shared" si="15"/>
        <v>1.8417381099846801E-2</v>
      </c>
      <c r="T86">
        <v>269.77</v>
      </c>
      <c r="U86" s="184">
        <f t="shared" si="16"/>
        <v>-1.3692905046608428E-3</v>
      </c>
      <c r="V86" s="125">
        <v>6720.32</v>
      </c>
      <c r="W86" s="184">
        <f t="shared" si="17"/>
        <v>-1.1178157494750851E-2</v>
      </c>
    </row>
    <row r="87" spans="1:23" ht="13" x14ac:dyDescent="0.3">
      <c r="A87" s="203">
        <v>45968</v>
      </c>
      <c r="B87">
        <v>5.5720000000000001</v>
      </c>
      <c r="C87" s="184">
        <f t="shared" si="9"/>
        <v>-7.1736011477753936E-4</v>
      </c>
      <c r="D87">
        <v>95.8</v>
      </c>
      <c r="E87" s="184">
        <f t="shared" si="9"/>
        <v>1.5368309485956575E-2</v>
      </c>
      <c r="F87">
        <v>5.8520000000000003</v>
      </c>
      <c r="G87" s="184">
        <f t="shared" si="9"/>
        <v>-1.5808947191389072E-2</v>
      </c>
      <c r="H87" s="125">
        <v>1384.29</v>
      </c>
      <c r="I87" s="184">
        <f t="shared" si="10"/>
        <v>-2.5378077145895373E-3</v>
      </c>
      <c r="J87" s="125">
        <v>839.09799999999996</v>
      </c>
      <c r="K87" s="184">
        <f t="shared" si="11"/>
        <v>-7.271273147162324E-3</v>
      </c>
      <c r="L87" s="125">
        <v>1364.252</v>
      </c>
      <c r="M87" s="184">
        <f t="shared" si="12"/>
        <v>-6.8936800895669044E-3</v>
      </c>
      <c r="N87" s="116">
        <v>62.99</v>
      </c>
      <c r="O87" s="184">
        <f t="shared" si="13"/>
        <v>-8.031496062992095E-3</v>
      </c>
      <c r="P87">
        <v>86.48</v>
      </c>
      <c r="Q87" s="184">
        <f t="shared" si="14"/>
        <v>2.3189777567439753E-2</v>
      </c>
      <c r="R87">
        <v>306.37990000000002</v>
      </c>
      <c r="S87" s="184">
        <f t="shared" si="15"/>
        <v>-1.9332955423133943E-2</v>
      </c>
      <c r="T87">
        <v>268.47000000000003</v>
      </c>
      <c r="U87" s="184">
        <f t="shared" si="16"/>
        <v>-4.8189198205877398E-3</v>
      </c>
      <c r="V87" s="125">
        <v>6728.8</v>
      </c>
      <c r="W87" s="184">
        <f t="shared" si="17"/>
        <v>1.2618446740632102E-3</v>
      </c>
    </row>
    <row r="88" spans="1:23" ht="13" x14ac:dyDescent="0.3">
      <c r="A88" s="203">
        <v>45971</v>
      </c>
      <c r="B88">
        <v>5.77</v>
      </c>
      <c r="C88" s="184">
        <f t="shared" si="9"/>
        <v>3.5534816941852031E-2</v>
      </c>
      <c r="D88">
        <v>97.45</v>
      </c>
      <c r="E88" s="184">
        <f t="shared" si="9"/>
        <v>1.7223382045929079E-2</v>
      </c>
      <c r="F88">
        <v>5.8559999999999999</v>
      </c>
      <c r="G88" s="184">
        <f t="shared" si="9"/>
        <v>6.835269993163977E-4</v>
      </c>
      <c r="H88" s="125">
        <v>1415.885</v>
      </c>
      <c r="I88" s="184">
        <f t="shared" si="10"/>
        <v>2.2823974745176247E-2</v>
      </c>
      <c r="J88" s="125">
        <v>844.63900000000001</v>
      </c>
      <c r="K88" s="184">
        <f t="shared" si="11"/>
        <v>6.6035194935514727E-3</v>
      </c>
      <c r="L88" s="125">
        <v>1386.1569999999999</v>
      </c>
      <c r="M88" s="184">
        <f t="shared" si="12"/>
        <v>1.6056417729275803E-2</v>
      </c>
      <c r="N88" s="116">
        <v>65.599999999999994</v>
      </c>
      <c r="O88" s="184">
        <f t="shared" si="13"/>
        <v>4.1435148436259603E-2</v>
      </c>
      <c r="P88">
        <v>87.14</v>
      </c>
      <c r="Q88" s="184">
        <f t="shared" si="14"/>
        <v>7.6318223866789613E-3</v>
      </c>
      <c r="R88">
        <v>309.12990000000002</v>
      </c>
      <c r="S88" s="184">
        <f t="shared" si="15"/>
        <v>8.9757846386136937E-3</v>
      </c>
      <c r="T88">
        <v>269.42989999999998</v>
      </c>
      <c r="U88" s="184">
        <f t="shared" si="16"/>
        <v>3.5754460461129649E-3</v>
      </c>
      <c r="V88" s="125">
        <v>6832.43</v>
      </c>
      <c r="W88" s="184">
        <f t="shared" si="17"/>
        <v>1.5400963024610645E-2</v>
      </c>
    </row>
    <row r="89" spans="1:23" ht="13" x14ac:dyDescent="0.3">
      <c r="A89" s="203">
        <v>45972</v>
      </c>
      <c r="B89">
        <v>5.8470000000000004</v>
      </c>
      <c r="C89" s="184">
        <f t="shared" si="9"/>
        <v>1.33448873483537E-2</v>
      </c>
      <c r="D89">
        <v>98.75</v>
      </c>
      <c r="E89" s="184">
        <f t="shared" si="9"/>
        <v>1.3340174448435065E-2</v>
      </c>
      <c r="F89">
        <v>5.9119999999999999</v>
      </c>
      <c r="G89" s="184">
        <f t="shared" si="9"/>
        <v>9.5628415300546537E-3</v>
      </c>
      <c r="H89" s="125">
        <v>1433.9880000000001</v>
      </c>
      <c r="I89" s="184">
        <f t="shared" si="10"/>
        <v>1.2785642901789386E-2</v>
      </c>
      <c r="J89" s="125">
        <v>858.74800000000005</v>
      </c>
      <c r="K89" s="184">
        <f t="shared" si="11"/>
        <v>1.6704177761150074E-2</v>
      </c>
      <c r="L89" s="125">
        <v>1394.165</v>
      </c>
      <c r="M89" s="184">
        <f t="shared" si="12"/>
        <v>5.7771233705850335E-3</v>
      </c>
      <c r="N89" s="116">
        <v>66.64</v>
      </c>
      <c r="O89" s="184">
        <f t="shared" si="13"/>
        <v>1.5853658536585463E-2</v>
      </c>
      <c r="P89">
        <v>87.54</v>
      </c>
      <c r="Q89" s="184">
        <f t="shared" si="14"/>
        <v>4.590314436538968E-3</v>
      </c>
      <c r="R89">
        <v>313.72000000000003</v>
      </c>
      <c r="S89" s="184">
        <f t="shared" si="15"/>
        <v>1.4848450441060559E-2</v>
      </c>
      <c r="T89">
        <v>275.25</v>
      </c>
      <c r="U89" s="184">
        <f t="shared" si="16"/>
        <v>2.1601537171635463E-2</v>
      </c>
      <c r="V89" s="125">
        <v>6846.61</v>
      </c>
      <c r="W89" s="184">
        <f t="shared" si="17"/>
        <v>2.0753963084875191E-3</v>
      </c>
    </row>
    <row r="90" spans="1:23" ht="13" x14ac:dyDescent="0.3">
      <c r="A90" s="203">
        <v>45973</v>
      </c>
      <c r="B90">
        <v>5.94</v>
      </c>
      <c r="C90" s="184">
        <f t="shared" si="9"/>
        <v>1.5905592611595683E-2</v>
      </c>
      <c r="D90">
        <v>99.9</v>
      </c>
      <c r="E90" s="184">
        <f t="shared" si="9"/>
        <v>1.1645569620253222E-2</v>
      </c>
      <c r="F90">
        <v>5.992</v>
      </c>
      <c r="G90" s="184">
        <f t="shared" si="9"/>
        <v>1.3531799729364018E-2</v>
      </c>
      <c r="H90" s="125">
        <v>1446.846</v>
      </c>
      <c r="I90" s="184">
        <f t="shared" si="10"/>
        <v>8.9666022309809745E-3</v>
      </c>
      <c r="J90" s="125">
        <v>861.97699999999998</v>
      </c>
      <c r="K90" s="184">
        <f t="shared" si="11"/>
        <v>3.7601252055316902E-3</v>
      </c>
      <c r="L90" s="125">
        <v>1411.4469999999999</v>
      </c>
      <c r="M90" s="184">
        <f t="shared" si="12"/>
        <v>1.2395950264136545E-2</v>
      </c>
      <c r="N90" s="116">
        <v>68.06</v>
      </c>
      <c r="O90" s="184">
        <f t="shared" si="13"/>
        <v>2.1308523409363771E-2</v>
      </c>
      <c r="P90">
        <v>89.26</v>
      </c>
      <c r="Q90" s="184">
        <f t="shared" si="14"/>
        <v>1.9648160840758495E-2</v>
      </c>
      <c r="R90">
        <v>314.98</v>
      </c>
      <c r="S90" s="184">
        <f t="shared" si="15"/>
        <v>4.0163202856049688E-3</v>
      </c>
      <c r="T90">
        <v>273.47000000000003</v>
      </c>
      <c r="U90" s="184">
        <f t="shared" si="16"/>
        <v>-6.4668483197092563E-3</v>
      </c>
      <c r="V90" s="125">
        <v>6850.92</v>
      </c>
      <c r="W90" s="184">
        <f t="shared" si="17"/>
        <v>6.2950861813370414E-4</v>
      </c>
    </row>
    <row r="91" spans="1:23" ht="13" x14ac:dyDescent="0.3">
      <c r="A91" s="203">
        <v>45974</v>
      </c>
      <c r="B91">
        <v>5.98</v>
      </c>
      <c r="C91" s="184">
        <f t="shared" si="9"/>
        <v>6.7340067340067398E-3</v>
      </c>
      <c r="D91">
        <v>101.9</v>
      </c>
      <c r="E91" s="184">
        <f t="shared" si="9"/>
        <v>2.002002002002002E-2</v>
      </c>
      <c r="F91">
        <v>5.9779999999999998</v>
      </c>
      <c r="G91" s="184">
        <f t="shared" si="9"/>
        <v>-2.3364485981308804E-3</v>
      </c>
      <c r="H91" s="125">
        <v>1446.0830000000001</v>
      </c>
      <c r="I91" s="184">
        <f t="shared" si="10"/>
        <v>-5.2735398238645988E-4</v>
      </c>
      <c r="J91" s="125">
        <v>860.39400000000001</v>
      </c>
      <c r="K91" s="184">
        <f t="shared" si="11"/>
        <v>-1.8364759152506042E-3</v>
      </c>
      <c r="L91" s="125">
        <v>1392.0719999999999</v>
      </c>
      <c r="M91" s="184">
        <f t="shared" si="12"/>
        <v>-1.3727047490979118E-2</v>
      </c>
      <c r="N91" s="116">
        <v>67.48</v>
      </c>
      <c r="O91" s="184">
        <f t="shared" si="13"/>
        <v>-8.5218924478401153E-3</v>
      </c>
      <c r="P91">
        <v>88.42</v>
      </c>
      <c r="Q91" s="184">
        <f t="shared" si="14"/>
        <v>-9.4107102845619912E-3</v>
      </c>
      <c r="R91">
        <v>304.86009999999999</v>
      </c>
      <c r="S91" s="184">
        <f t="shared" si="15"/>
        <v>-3.2128706584545141E-2</v>
      </c>
      <c r="T91">
        <v>272.95</v>
      </c>
      <c r="U91" s="184">
        <f t="shared" si="16"/>
        <v>-1.9014882802502601E-3</v>
      </c>
      <c r="V91" s="125">
        <v>6737.49</v>
      </c>
      <c r="W91" s="184">
        <f t="shared" si="17"/>
        <v>-1.6556900387101336E-2</v>
      </c>
    </row>
    <row r="92" spans="1:23" ht="13" x14ac:dyDescent="0.3">
      <c r="A92" s="203">
        <v>45975</v>
      </c>
      <c r="B92">
        <v>5.7949999999999999</v>
      </c>
      <c r="C92" s="184">
        <f t="shared" si="9"/>
        <v>-3.0936454849498408E-2</v>
      </c>
      <c r="D92">
        <v>98.5</v>
      </c>
      <c r="E92" s="184">
        <f t="shared" si="9"/>
        <v>-3.3366045142296422E-2</v>
      </c>
      <c r="F92">
        <v>5.83</v>
      </c>
      <c r="G92" s="184">
        <f t="shared" si="9"/>
        <v>-2.4757443961190981E-2</v>
      </c>
      <c r="H92" s="125">
        <v>1420.748</v>
      </c>
      <c r="I92" s="184">
        <f t="shared" si="10"/>
        <v>-1.7519741259664927E-2</v>
      </c>
      <c r="J92" s="125">
        <v>850.31600000000003</v>
      </c>
      <c r="K92" s="184">
        <f t="shared" si="11"/>
        <v>-1.1713238353591464E-2</v>
      </c>
      <c r="L92" s="125">
        <v>1383.134</v>
      </c>
      <c r="M92" s="184">
        <f t="shared" si="12"/>
        <v>-6.4206449091712752E-3</v>
      </c>
      <c r="N92" s="116">
        <v>64.48</v>
      </c>
      <c r="O92" s="184">
        <f t="shared" si="13"/>
        <v>-4.445761707172495E-2</v>
      </c>
      <c r="P92">
        <v>87.54</v>
      </c>
      <c r="Q92" s="184">
        <f t="shared" si="14"/>
        <v>-9.9524994345170266E-3</v>
      </c>
      <c r="R92">
        <v>305.68990000000002</v>
      </c>
      <c r="S92" s="184">
        <f t="shared" si="15"/>
        <v>2.7219042439467623E-3</v>
      </c>
      <c r="T92">
        <v>272.40989999999999</v>
      </c>
      <c r="U92" s="184">
        <f t="shared" si="16"/>
        <v>-1.9787506869389827E-3</v>
      </c>
      <c r="V92" s="125">
        <v>6734.11</v>
      </c>
      <c r="W92" s="184">
        <f t="shared" si="17"/>
        <v>-5.0167050340707141E-4</v>
      </c>
    </row>
    <row r="93" spans="1:23" ht="13" x14ac:dyDescent="0.3">
      <c r="A93" s="203">
        <v>45978</v>
      </c>
      <c r="B93">
        <v>5.7270000000000003</v>
      </c>
      <c r="C93" s="184">
        <f t="shared" si="9"/>
        <v>-1.1734253666954205E-2</v>
      </c>
      <c r="D93">
        <v>100.6</v>
      </c>
      <c r="E93" s="184">
        <f t="shared" si="9"/>
        <v>2.1319796954314664E-2</v>
      </c>
      <c r="F93">
        <v>5.7779999999999996</v>
      </c>
      <c r="G93" s="184">
        <f t="shared" si="9"/>
        <v>-8.9193825042882483E-3</v>
      </c>
      <c r="H93" s="125">
        <v>1414.3340000000001</v>
      </c>
      <c r="I93" s="184">
        <f t="shared" si="10"/>
        <v>-4.5145233355950434E-3</v>
      </c>
      <c r="J93" s="125">
        <v>843.38199999999995</v>
      </c>
      <c r="K93" s="184">
        <f t="shared" si="11"/>
        <v>-8.1546154606053304E-3</v>
      </c>
      <c r="L93" s="125">
        <v>1364.8440000000001</v>
      </c>
      <c r="M93" s="184">
        <f t="shared" si="12"/>
        <v>-1.3223592218830543E-2</v>
      </c>
      <c r="N93" s="116">
        <v>64.010000000000005</v>
      </c>
      <c r="O93" s="184">
        <f t="shared" si="13"/>
        <v>-7.2890818858560615E-3</v>
      </c>
      <c r="P93">
        <v>86.44</v>
      </c>
      <c r="Q93" s="184">
        <f t="shared" si="14"/>
        <v>-1.2565684258624725E-2</v>
      </c>
      <c r="R93">
        <v>297.16989999999998</v>
      </c>
      <c r="S93" s="184">
        <f t="shared" si="15"/>
        <v>-2.7871382077065805E-2</v>
      </c>
      <c r="T93">
        <v>267.45999999999998</v>
      </c>
      <c r="U93" s="184">
        <f t="shared" si="16"/>
        <v>-1.8170778668469882E-2</v>
      </c>
      <c r="V93" s="125">
        <v>6672.41</v>
      </c>
      <c r="W93" s="184">
        <f t="shared" si="17"/>
        <v>-9.1623094959838534E-3</v>
      </c>
    </row>
    <row r="94" spans="1:23" ht="13" x14ac:dyDescent="0.3">
      <c r="A94" s="203">
        <v>45979</v>
      </c>
      <c r="B94">
        <v>5.5579999999999998</v>
      </c>
      <c r="C94" s="184">
        <f t="shared" si="9"/>
        <v>-2.950934171468491E-2</v>
      </c>
      <c r="D94">
        <v>97.5</v>
      </c>
      <c r="E94" s="184">
        <f t="shared" si="9"/>
        <v>-3.0815109343936328E-2</v>
      </c>
      <c r="F94">
        <v>5.6440000000000001</v>
      </c>
      <c r="G94" s="184">
        <f t="shared" si="9"/>
        <v>-2.3191415714780107E-2</v>
      </c>
      <c r="H94" s="125">
        <v>1383.72</v>
      </c>
      <c r="I94" s="184">
        <f t="shared" si="10"/>
        <v>-2.1645523617476518E-2</v>
      </c>
      <c r="J94" s="125">
        <v>826.82799999999997</v>
      </c>
      <c r="K94" s="184">
        <f t="shared" si="11"/>
        <v>-1.9628116322141065E-2</v>
      </c>
      <c r="L94" s="125">
        <v>1341.0329999999999</v>
      </c>
      <c r="M94" s="184">
        <f t="shared" si="12"/>
        <v>-1.7445949866798073E-2</v>
      </c>
      <c r="N94" s="116">
        <v>62.78</v>
      </c>
      <c r="O94" s="184">
        <f t="shared" si="13"/>
        <v>-1.9215747539447024E-2</v>
      </c>
      <c r="P94">
        <v>84.58</v>
      </c>
      <c r="Q94" s="184">
        <f t="shared" si="14"/>
        <v>-2.1517815826006474E-2</v>
      </c>
      <c r="R94">
        <v>289.95</v>
      </c>
      <c r="S94" s="184">
        <f t="shared" si="15"/>
        <v>-2.429552925784205E-2</v>
      </c>
      <c r="T94">
        <v>267.43990000000002</v>
      </c>
      <c r="U94" s="184">
        <f t="shared" si="16"/>
        <v>-7.5151424511914715E-5</v>
      </c>
      <c r="V94" s="125">
        <v>6617.32</v>
      </c>
      <c r="W94" s="184">
        <f t="shared" si="17"/>
        <v>-8.2563871224939928E-3</v>
      </c>
    </row>
    <row r="95" spans="1:23" ht="13" x14ac:dyDescent="0.3">
      <c r="A95" s="203">
        <v>45980</v>
      </c>
      <c r="B95">
        <v>5.593</v>
      </c>
      <c r="C95" s="184">
        <f t="shared" si="9"/>
        <v>6.2972292191436022E-3</v>
      </c>
      <c r="D95">
        <v>98.1</v>
      </c>
      <c r="E95" s="184">
        <f t="shared" si="9"/>
        <v>6.1538461538460957E-3</v>
      </c>
      <c r="F95">
        <v>5.25</v>
      </c>
      <c r="G95" s="184">
        <f t="shared" si="9"/>
        <v>-6.9808646350106335E-2</v>
      </c>
      <c r="H95" s="125">
        <v>1375.5820000000001</v>
      </c>
      <c r="I95" s="184">
        <f t="shared" si="10"/>
        <v>-5.8812476512588672E-3</v>
      </c>
      <c r="J95" s="125">
        <v>818.15</v>
      </c>
      <c r="K95" s="184">
        <f t="shared" si="11"/>
        <v>-1.0495532323530404E-2</v>
      </c>
      <c r="L95" s="125">
        <v>1340.788</v>
      </c>
      <c r="M95" s="184">
        <f t="shared" si="12"/>
        <v>-1.8269498215173742E-4</v>
      </c>
      <c r="N95" s="116">
        <v>61.96</v>
      </c>
      <c r="O95" s="184">
        <f t="shared" si="13"/>
        <v>-1.3061484549219501E-2</v>
      </c>
      <c r="P95">
        <v>85.42</v>
      </c>
      <c r="Q95" s="184">
        <f t="shared" si="14"/>
        <v>9.9314258689998033E-3</v>
      </c>
      <c r="R95">
        <v>288.52999999999997</v>
      </c>
      <c r="S95" s="184">
        <f t="shared" si="15"/>
        <v>-4.8973961027763959E-3</v>
      </c>
      <c r="T95">
        <v>268.56009999999998</v>
      </c>
      <c r="U95" s="184">
        <f t="shared" si="16"/>
        <v>4.1886046173362848E-3</v>
      </c>
      <c r="V95" s="125">
        <v>6642.16</v>
      </c>
      <c r="W95" s="184">
        <f t="shared" si="17"/>
        <v>3.753785520422187E-3</v>
      </c>
    </row>
    <row r="96" spans="1:23" ht="13" x14ac:dyDescent="0.3">
      <c r="A96" s="203">
        <v>45981</v>
      </c>
      <c r="B96">
        <v>5.6459999999999999</v>
      </c>
      <c r="C96" s="184">
        <f t="shared" si="9"/>
        <v>9.4761308778830572E-3</v>
      </c>
      <c r="D96">
        <v>94.7</v>
      </c>
      <c r="E96" s="184">
        <f t="shared" si="9"/>
        <v>-3.4658511722731822E-2</v>
      </c>
      <c r="F96">
        <v>5.2</v>
      </c>
      <c r="G96" s="184">
        <f t="shared" si="9"/>
        <v>-9.52380952380949E-3</v>
      </c>
      <c r="H96" s="125">
        <v>1384.606</v>
      </c>
      <c r="I96" s="184">
        <f t="shared" si="10"/>
        <v>6.5601323657912694E-3</v>
      </c>
      <c r="J96" s="125">
        <v>826.79300000000001</v>
      </c>
      <c r="K96" s="184">
        <f t="shared" si="11"/>
        <v>1.0564077491902499E-2</v>
      </c>
      <c r="L96" s="125">
        <v>1346.557</v>
      </c>
      <c r="M96" s="184">
        <f t="shared" si="12"/>
        <v>4.3026936398595497E-3</v>
      </c>
      <c r="N96" s="116">
        <v>62.84</v>
      </c>
      <c r="O96" s="184">
        <f t="shared" si="13"/>
        <v>1.4202711426726961E-2</v>
      </c>
      <c r="P96">
        <v>83.64</v>
      </c>
      <c r="Q96" s="184">
        <f t="shared" si="14"/>
        <v>-2.0838211191758382E-2</v>
      </c>
      <c r="R96">
        <v>290.3999</v>
      </c>
      <c r="S96" s="184">
        <f t="shared" si="15"/>
        <v>6.480781894430492E-3</v>
      </c>
      <c r="T96">
        <v>266.25</v>
      </c>
      <c r="U96" s="184">
        <f t="shared" si="16"/>
        <v>-8.6017990014152414E-3</v>
      </c>
      <c r="V96" s="125">
        <v>6538.76</v>
      </c>
      <c r="W96" s="184">
        <f t="shared" si="17"/>
        <v>-1.5567225119539372E-2</v>
      </c>
    </row>
    <row r="97" spans="1:23" ht="13" x14ac:dyDescent="0.3">
      <c r="A97" s="203">
        <v>45982</v>
      </c>
      <c r="B97">
        <v>5.6189999999999998</v>
      </c>
      <c r="C97" s="184">
        <f t="shared" si="9"/>
        <v>-4.782146652497367E-3</v>
      </c>
      <c r="D97">
        <v>98.55</v>
      </c>
      <c r="E97" s="184">
        <f t="shared" si="9"/>
        <v>4.0654699049630351E-2</v>
      </c>
      <c r="F97">
        <v>5.13</v>
      </c>
      <c r="G97" s="184">
        <f t="shared" si="9"/>
        <v>-1.3461538461538516E-2</v>
      </c>
      <c r="H97" s="125">
        <v>1376.5809999999999</v>
      </c>
      <c r="I97" s="184">
        <f t="shared" si="10"/>
        <v>-5.7958726164700214E-3</v>
      </c>
      <c r="J97" s="125">
        <v>820.26700000000005</v>
      </c>
      <c r="K97" s="184">
        <f t="shared" si="11"/>
        <v>-7.8931485873730833E-3</v>
      </c>
      <c r="L97" s="125">
        <v>1337.335</v>
      </c>
      <c r="M97" s="184">
        <f t="shared" si="12"/>
        <v>-6.8485775202980492E-3</v>
      </c>
      <c r="N97" s="116">
        <v>62.85</v>
      </c>
      <c r="O97" s="184">
        <f t="shared" si="13"/>
        <v>1.5913430935706572E-4</v>
      </c>
      <c r="P97">
        <v>85.5</v>
      </c>
      <c r="Q97" s="184">
        <f t="shared" si="14"/>
        <v>2.2238163558106164E-2</v>
      </c>
      <c r="R97">
        <v>297.43990000000002</v>
      </c>
      <c r="S97" s="184">
        <f t="shared" si="15"/>
        <v>2.4242432590369421E-2</v>
      </c>
      <c r="T97">
        <v>271.49</v>
      </c>
      <c r="U97" s="184">
        <f t="shared" si="16"/>
        <v>1.9680751173708953E-2</v>
      </c>
      <c r="V97" s="125">
        <v>6602.99</v>
      </c>
      <c r="W97" s="184">
        <f t="shared" si="17"/>
        <v>9.8229633753188009E-3</v>
      </c>
    </row>
    <row r="98" spans="1:23" ht="13" x14ac:dyDescent="0.3">
      <c r="A98" s="203">
        <v>45985</v>
      </c>
      <c r="B98">
        <v>5.4450000000000003</v>
      </c>
      <c r="C98" s="184">
        <f t="shared" si="9"/>
        <v>-3.0966364121729754E-2</v>
      </c>
      <c r="D98">
        <v>96.55</v>
      </c>
      <c r="E98" s="184">
        <f t="shared" si="9"/>
        <v>-2.0294266869609334E-2</v>
      </c>
      <c r="F98">
        <v>5.1959999999999997</v>
      </c>
      <c r="G98" s="184">
        <f t="shared" si="9"/>
        <v>1.286549707602336E-2</v>
      </c>
      <c r="H98" s="125">
        <v>1363.252</v>
      </c>
      <c r="I98" s="184">
        <f t="shared" si="10"/>
        <v>-9.6826848547233706E-3</v>
      </c>
      <c r="J98" s="125">
        <v>827.91800000000001</v>
      </c>
      <c r="K98" s="184">
        <f t="shared" si="11"/>
        <v>9.3274506959318774E-3</v>
      </c>
      <c r="L98" s="125">
        <v>1347.6859999999999</v>
      </c>
      <c r="M98" s="184">
        <f t="shared" si="12"/>
        <v>7.7400202641820376E-3</v>
      </c>
      <c r="N98" s="116">
        <v>61.44</v>
      </c>
      <c r="O98" s="184">
        <f t="shared" si="13"/>
        <v>-2.2434367541766167E-2</v>
      </c>
      <c r="P98">
        <v>87.1</v>
      </c>
      <c r="Q98" s="184">
        <f t="shared" si="14"/>
        <v>1.8713450292397595E-2</v>
      </c>
      <c r="R98">
        <v>304.12009999999998</v>
      </c>
      <c r="S98" s="184">
        <f t="shared" si="15"/>
        <v>2.2458990875131264E-2</v>
      </c>
      <c r="T98">
        <v>275.91989999999998</v>
      </c>
      <c r="U98" s="184">
        <f t="shared" si="16"/>
        <v>1.6316991417731685E-2</v>
      </c>
      <c r="V98" s="125">
        <v>6705.12</v>
      </c>
      <c r="W98" s="184">
        <f t="shared" si="17"/>
        <v>1.546723529794837E-2</v>
      </c>
    </row>
    <row r="99" spans="1:23" ht="13" x14ac:dyDescent="0.3">
      <c r="A99" s="203">
        <v>45986</v>
      </c>
      <c r="B99">
        <v>5.5090000000000003</v>
      </c>
      <c r="C99" s="184">
        <f t="shared" si="9"/>
        <v>1.1753902662993582E-2</v>
      </c>
      <c r="D99">
        <v>97.6</v>
      </c>
      <c r="E99" s="184">
        <f t="shared" si="9"/>
        <v>1.0875194199896398E-2</v>
      </c>
      <c r="F99">
        <v>5.2279999999999998</v>
      </c>
      <c r="G99" s="184">
        <f t="shared" si="9"/>
        <v>6.1585835257890742E-3</v>
      </c>
      <c r="H99" s="125">
        <v>1376.144</v>
      </c>
      <c r="I99" s="184">
        <f t="shared" si="10"/>
        <v>9.456798889713753E-3</v>
      </c>
      <c r="J99" s="125">
        <v>831.14300000000003</v>
      </c>
      <c r="K99" s="184">
        <f t="shared" si="11"/>
        <v>3.8953133039745756E-3</v>
      </c>
      <c r="L99" s="125">
        <v>1360.771</v>
      </c>
      <c r="M99" s="184">
        <f t="shared" si="12"/>
        <v>9.7092349404831971E-3</v>
      </c>
      <c r="N99" s="116">
        <v>63.15</v>
      </c>
      <c r="O99" s="184">
        <f t="shared" si="13"/>
        <v>2.7832031250000014E-2</v>
      </c>
      <c r="P99">
        <v>87.5</v>
      </c>
      <c r="Q99" s="184">
        <f t="shared" si="14"/>
        <v>4.5924225028703292E-3</v>
      </c>
      <c r="R99">
        <v>304.48</v>
      </c>
      <c r="S99" s="184">
        <f t="shared" si="15"/>
        <v>1.1834140525405548E-3</v>
      </c>
      <c r="T99">
        <v>276.97000000000003</v>
      </c>
      <c r="U99" s="184">
        <f t="shared" si="16"/>
        <v>3.8058146585296789E-3</v>
      </c>
      <c r="V99" s="125">
        <v>6765.88</v>
      </c>
      <c r="W99" s="184">
        <f t="shared" si="17"/>
        <v>9.0617319302264861E-3</v>
      </c>
    </row>
    <row r="100" spans="1:23" ht="13" x14ac:dyDescent="0.3">
      <c r="A100" s="203">
        <v>45987</v>
      </c>
      <c r="B100">
        <v>5.5839999999999996</v>
      </c>
      <c r="C100" s="184">
        <f t="shared" si="9"/>
        <v>1.3614086041023649E-2</v>
      </c>
      <c r="D100">
        <v>97.45</v>
      </c>
      <c r="E100" s="184">
        <f t="shared" si="9"/>
        <v>-1.5368852459015521E-3</v>
      </c>
      <c r="F100">
        <v>5.2240000000000002</v>
      </c>
      <c r="G100" s="184">
        <f t="shared" si="9"/>
        <v>-7.6511094108637327E-4</v>
      </c>
      <c r="H100" s="125">
        <v>1389.6289999999999</v>
      </c>
      <c r="I100" s="184">
        <f t="shared" si="10"/>
        <v>9.7991198595495099E-3</v>
      </c>
      <c r="J100" s="125">
        <v>838.67700000000002</v>
      </c>
      <c r="K100" s="184">
        <f t="shared" si="11"/>
        <v>9.0646254615631625E-3</v>
      </c>
      <c r="L100" s="125">
        <v>1375.1769999999999</v>
      </c>
      <c r="M100" s="184">
        <f t="shared" si="12"/>
        <v>1.0586645365017295E-2</v>
      </c>
      <c r="N100" s="116">
        <v>63.83</v>
      </c>
      <c r="O100" s="184">
        <f t="shared" si="13"/>
        <v>1.0768012668250193E-2</v>
      </c>
      <c r="P100">
        <v>87.62</v>
      </c>
      <c r="Q100" s="184">
        <f t="shared" si="14"/>
        <v>1.3714285714286234E-3</v>
      </c>
      <c r="R100">
        <v>303.20999999999998</v>
      </c>
      <c r="S100" s="184">
        <f t="shared" si="15"/>
        <v>-4.1710457172886182E-3</v>
      </c>
      <c r="T100">
        <v>277.55</v>
      </c>
      <c r="U100" s="184">
        <f t="shared" si="16"/>
        <v>2.094089612593364E-3</v>
      </c>
      <c r="V100" s="125">
        <v>6812.61</v>
      </c>
      <c r="W100" s="184">
        <f t="shared" si="17"/>
        <v>6.9067142781130556E-3</v>
      </c>
    </row>
    <row r="101" spans="1:23" ht="13" x14ac:dyDescent="0.3">
      <c r="A101" s="203">
        <v>45988</v>
      </c>
      <c r="B101">
        <v>5.5759999999999996</v>
      </c>
      <c r="C101" s="184">
        <f t="shared" si="9"/>
        <v>-1.4326647564469929E-3</v>
      </c>
      <c r="D101">
        <v>98.05</v>
      </c>
      <c r="E101" s="184">
        <f t="shared" si="9"/>
        <v>6.1570035915853695E-3</v>
      </c>
      <c r="F101">
        <v>5.2539999999999996</v>
      </c>
      <c r="G101" s="184">
        <f t="shared" si="9"/>
        <v>5.7427258805511795E-3</v>
      </c>
      <c r="H101" s="125">
        <v>1392.4380000000001</v>
      </c>
      <c r="I101" s="184">
        <f t="shared" si="10"/>
        <v>2.0214028348575028E-3</v>
      </c>
      <c r="J101" s="125">
        <v>842.42700000000002</v>
      </c>
      <c r="K101" s="184">
        <f t="shared" si="11"/>
        <v>4.4713280559738732E-3</v>
      </c>
      <c r="L101" s="125">
        <v>1378.4749999999999</v>
      </c>
      <c r="M101" s="184">
        <f t="shared" si="12"/>
        <v>2.3982367360710671E-3</v>
      </c>
      <c r="N101" s="116">
        <v>64.12</v>
      </c>
      <c r="O101" s="184">
        <f t="shared" si="13"/>
        <v>4.5433181889394684E-3</v>
      </c>
      <c r="P101">
        <v>88.02</v>
      </c>
      <c r="Q101" s="184">
        <f t="shared" si="14"/>
        <v>4.5651677699154467E-3</v>
      </c>
      <c r="R101">
        <v>303.20999999999998</v>
      </c>
      <c r="S101" s="184">
        <f t="shared" si="15"/>
        <v>0</v>
      </c>
      <c r="T101">
        <v>277.55</v>
      </c>
      <c r="U101" s="184">
        <f t="shared" si="16"/>
        <v>0</v>
      </c>
      <c r="V101" s="125">
        <v>6812.61</v>
      </c>
      <c r="W101" s="184">
        <f t="shared" si="17"/>
        <v>0</v>
      </c>
    </row>
    <row r="102" spans="1:23" ht="13" x14ac:dyDescent="0.3">
      <c r="A102" s="203">
        <v>45989</v>
      </c>
      <c r="B102">
        <v>5.5860000000000003</v>
      </c>
      <c r="C102" s="184">
        <f t="shared" si="9"/>
        <v>1.7934002869441671E-3</v>
      </c>
      <c r="D102">
        <v>99.2</v>
      </c>
      <c r="E102" s="184">
        <f t="shared" si="9"/>
        <v>1.1728709841917448E-2</v>
      </c>
      <c r="F102">
        <v>5.242</v>
      </c>
      <c r="G102" s="184">
        <f t="shared" si="9"/>
        <v>-2.2839741149599481E-3</v>
      </c>
      <c r="H102" s="125">
        <v>1396.6780000000001</v>
      </c>
      <c r="I102" s="184">
        <f t="shared" si="10"/>
        <v>3.0450188805533954E-3</v>
      </c>
      <c r="J102" s="125">
        <v>841.06299999999999</v>
      </c>
      <c r="K102" s="184">
        <f t="shared" si="11"/>
        <v>-1.6191313906131128E-3</v>
      </c>
      <c r="L102" s="125">
        <v>1383.405</v>
      </c>
      <c r="M102" s="184">
        <f t="shared" si="12"/>
        <v>3.5764159669200123E-3</v>
      </c>
      <c r="N102" s="116">
        <v>64.09</v>
      </c>
      <c r="O102" s="184">
        <f t="shared" si="13"/>
        <v>-4.6787273861511437E-4</v>
      </c>
      <c r="P102">
        <v>88.2</v>
      </c>
      <c r="Q102" s="184">
        <f t="shared" si="14"/>
        <v>2.0449897750512021E-3</v>
      </c>
      <c r="R102">
        <v>308.58010000000002</v>
      </c>
      <c r="S102" s="184">
        <f t="shared" si="15"/>
        <v>1.7710827479304893E-2</v>
      </c>
      <c r="T102">
        <v>278.8501</v>
      </c>
      <c r="U102" s="184">
        <f t="shared" si="16"/>
        <v>4.6842010448567327E-3</v>
      </c>
      <c r="V102" s="125">
        <v>6849.09</v>
      </c>
      <c r="W102" s="184">
        <f t="shared" si="17"/>
        <v>5.3547759228842508E-3</v>
      </c>
    </row>
    <row r="103" spans="1:23" ht="13" x14ac:dyDescent="0.3">
      <c r="A103" s="203">
        <v>45992</v>
      </c>
      <c r="B103">
        <v>5.5750000000000002</v>
      </c>
      <c r="C103" s="184">
        <f t="shared" si="9"/>
        <v>-1.9692087361260508E-3</v>
      </c>
      <c r="D103">
        <v>101</v>
      </c>
      <c r="E103" s="184">
        <f t="shared" si="9"/>
        <v>1.8145161290322551E-2</v>
      </c>
      <c r="F103">
        <v>5.2779999999999996</v>
      </c>
      <c r="G103" s="184">
        <f t="shared" si="9"/>
        <v>6.8676077832887424E-3</v>
      </c>
      <c r="H103" s="125">
        <v>1393.3920000000001</v>
      </c>
      <c r="I103" s="184">
        <f t="shared" si="10"/>
        <v>-2.3527255387426867E-3</v>
      </c>
      <c r="J103" s="125">
        <v>843.28800000000001</v>
      </c>
      <c r="K103" s="184">
        <f t="shared" si="11"/>
        <v>2.6454617549458515E-3</v>
      </c>
      <c r="L103" s="125">
        <v>1373.9549999999999</v>
      </c>
      <c r="M103" s="184">
        <f t="shared" si="12"/>
        <v>-6.8309714075054269E-3</v>
      </c>
      <c r="N103" s="116">
        <v>64.83</v>
      </c>
      <c r="O103" s="184">
        <f t="shared" si="13"/>
        <v>1.1546263067561161E-2</v>
      </c>
      <c r="P103">
        <v>89.1</v>
      </c>
      <c r="Q103" s="184">
        <f t="shared" si="14"/>
        <v>1.0204081632652965E-2</v>
      </c>
      <c r="R103">
        <v>305.66989999999998</v>
      </c>
      <c r="S103" s="184">
        <f t="shared" si="15"/>
        <v>-9.4309386768622848E-3</v>
      </c>
      <c r="T103">
        <v>283.1001</v>
      </c>
      <c r="U103" s="184">
        <f t="shared" si="16"/>
        <v>1.5241163621601713E-2</v>
      </c>
      <c r="V103" s="125">
        <v>6812.63</v>
      </c>
      <c r="W103" s="184">
        <f t="shared" si="17"/>
        <v>-5.3233349247856334E-3</v>
      </c>
    </row>
    <row r="104" spans="1:23" ht="13" x14ac:dyDescent="0.3">
      <c r="A104" s="203">
        <v>45993</v>
      </c>
      <c r="B104">
        <v>5.601</v>
      </c>
      <c r="C104" s="184">
        <f t="shared" si="9"/>
        <v>4.6636771300448071E-3</v>
      </c>
      <c r="D104">
        <v>102.4</v>
      </c>
      <c r="E104" s="184">
        <f t="shared" si="9"/>
        <v>1.3861386138613917E-2</v>
      </c>
      <c r="F104">
        <v>5.3120000000000003</v>
      </c>
      <c r="G104" s="184">
        <f t="shared" si="9"/>
        <v>6.4418340280410569E-3</v>
      </c>
      <c r="H104" s="125">
        <v>1396.2339999999999</v>
      </c>
      <c r="I104" s="184">
        <f t="shared" si="10"/>
        <v>2.0396270396269467E-3</v>
      </c>
      <c r="J104" s="125">
        <v>846.024</v>
      </c>
      <c r="K104" s="184">
        <f t="shared" si="11"/>
        <v>3.2444431795543042E-3</v>
      </c>
      <c r="L104" s="125">
        <v>1382.1880000000001</v>
      </c>
      <c r="M104" s="184">
        <f t="shared" si="12"/>
        <v>5.992190428362046E-3</v>
      </c>
      <c r="N104" s="116">
        <v>65.37</v>
      </c>
      <c r="O104" s="184">
        <f t="shared" si="13"/>
        <v>8.3294770939380883E-3</v>
      </c>
      <c r="P104">
        <v>89.34</v>
      </c>
      <c r="Q104" s="184">
        <f t="shared" si="14"/>
        <v>2.6936026936027957E-3</v>
      </c>
      <c r="R104">
        <v>301.77999999999997</v>
      </c>
      <c r="S104" s="184">
        <f t="shared" si="15"/>
        <v>-1.2725819585114569E-2</v>
      </c>
      <c r="T104">
        <v>286.18990000000002</v>
      </c>
      <c r="U104" s="184">
        <f t="shared" si="16"/>
        <v>1.0914160750914694E-2</v>
      </c>
      <c r="V104" s="125">
        <v>6829.37</v>
      </c>
      <c r="W104" s="184">
        <f t="shared" si="17"/>
        <v>2.4572008167183276E-3</v>
      </c>
    </row>
    <row r="105" spans="1:23" ht="13" x14ac:dyDescent="0.3">
      <c r="A105" s="203">
        <v>45994</v>
      </c>
      <c r="B105">
        <v>5.5819999999999999</v>
      </c>
      <c r="C105" s="184">
        <f t="shared" si="9"/>
        <v>-3.3922513836815082E-3</v>
      </c>
      <c r="D105">
        <v>102.4</v>
      </c>
      <c r="E105" s="184">
        <f t="shared" si="9"/>
        <v>0</v>
      </c>
      <c r="F105">
        <v>5.2759999999999998</v>
      </c>
      <c r="G105" s="184">
        <f t="shared" si="9"/>
        <v>-6.7771084337350292E-3</v>
      </c>
      <c r="H105" s="125">
        <v>1396.42</v>
      </c>
      <c r="I105" s="184">
        <f t="shared" si="10"/>
        <v>1.3321549253216092E-4</v>
      </c>
      <c r="J105" s="125">
        <v>848.80899999999997</v>
      </c>
      <c r="K105" s="184">
        <f t="shared" si="11"/>
        <v>3.2918687885922482E-3</v>
      </c>
      <c r="L105" s="125">
        <v>1376.9490000000001</v>
      </c>
      <c r="M105" s="184">
        <f t="shared" si="12"/>
        <v>-3.7903671570003734E-3</v>
      </c>
      <c r="N105" s="116">
        <v>65.42</v>
      </c>
      <c r="O105" s="184">
        <f t="shared" si="13"/>
        <v>7.6487685482632946E-4</v>
      </c>
      <c r="P105">
        <v>88.88</v>
      </c>
      <c r="Q105" s="184">
        <f t="shared" si="14"/>
        <v>-5.1488694873517791E-3</v>
      </c>
      <c r="R105">
        <v>302.62009999999998</v>
      </c>
      <c r="S105" s="184">
        <f t="shared" si="15"/>
        <v>2.7838160249188375E-3</v>
      </c>
      <c r="T105">
        <v>284.1499</v>
      </c>
      <c r="U105" s="184">
        <f t="shared" si="16"/>
        <v>-7.1281341514848016E-3</v>
      </c>
      <c r="V105" s="125">
        <v>6849.72</v>
      </c>
      <c r="W105" s="184">
        <f t="shared" si="17"/>
        <v>2.9797770511775412E-3</v>
      </c>
    </row>
    <row r="106" spans="1:23" ht="13" x14ac:dyDescent="0.3">
      <c r="A106" s="203">
        <v>45995</v>
      </c>
      <c r="B106">
        <v>5.6180000000000003</v>
      </c>
      <c r="C106" s="184">
        <f t="shared" si="9"/>
        <v>6.4493013256898025E-3</v>
      </c>
      <c r="D106">
        <v>105.5</v>
      </c>
      <c r="E106" s="184">
        <f t="shared" si="9"/>
        <v>3.0273437499999944E-2</v>
      </c>
      <c r="F106">
        <v>5.31</v>
      </c>
      <c r="G106" s="184">
        <f t="shared" si="9"/>
        <v>6.4442759666413591E-3</v>
      </c>
      <c r="H106" s="125">
        <v>1400.095</v>
      </c>
      <c r="I106" s="184">
        <f t="shared" si="10"/>
        <v>2.6317297088268247E-3</v>
      </c>
      <c r="J106" s="125">
        <v>852.63599999999997</v>
      </c>
      <c r="K106" s="184">
        <f t="shared" si="11"/>
        <v>4.5086703840322125E-3</v>
      </c>
      <c r="L106" s="125">
        <v>1389.4390000000001</v>
      </c>
      <c r="M106" s="184">
        <f t="shared" si="12"/>
        <v>9.070778946787433E-3</v>
      </c>
      <c r="N106" s="116">
        <v>65.709999999999994</v>
      </c>
      <c r="O106" s="184">
        <f t="shared" si="13"/>
        <v>4.4328951391010701E-3</v>
      </c>
      <c r="P106">
        <v>93.22</v>
      </c>
      <c r="Q106" s="184">
        <f t="shared" si="14"/>
        <v>4.8829882988298871E-2</v>
      </c>
      <c r="R106">
        <v>307.99</v>
      </c>
      <c r="S106" s="184">
        <f t="shared" si="15"/>
        <v>1.7744690455128494E-2</v>
      </c>
      <c r="T106">
        <v>280.7</v>
      </c>
      <c r="U106" s="184">
        <f t="shared" si="16"/>
        <v>-1.2141126919277514E-2</v>
      </c>
      <c r="V106" s="125">
        <v>6857.12</v>
      </c>
      <c r="W106" s="184">
        <f t="shared" si="17"/>
        <v>1.08033613052791E-3</v>
      </c>
    </row>
    <row r="107" spans="1:23" ht="13" x14ac:dyDescent="0.3">
      <c r="A107" s="203">
        <v>45996</v>
      </c>
      <c r="B107">
        <v>5.6130000000000004</v>
      </c>
      <c r="C107" s="184">
        <f t="shared" si="9"/>
        <v>-8.8999644001422091E-4</v>
      </c>
      <c r="D107">
        <v>109.7</v>
      </c>
      <c r="E107" s="184">
        <f t="shared" si="9"/>
        <v>3.981042654028439E-2</v>
      </c>
      <c r="F107">
        <v>5.226</v>
      </c>
      <c r="G107" s="184">
        <f t="shared" si="9"/>
        <v>-1.5819209039547952E-2</v>
      </c>
      <c r="H107" s="125">
        <v>1396.0409999999999</v>
      </c>
      <c r="I107" s="184">
        <f t="shared" si="10"/>
        <v>-2.8955178041490666E-3</v>
      </c>
      <c r="J107" s="125">
        <v>852.52700000000004</v>
      </c>
      <c r="K107" s="184">
        <f t="shared" si="11"/>
        <v>-1.2783884330467351E-4</v>
      </c>
      <c r="L107" s="125">
        <v>1398.7470000000001</v>
      </c>
      <c r="M107" s="184">
        <f t="shared" si="12"/>
        <v>6.6991066178507964E-3</v>
      </c>
      <c r="N107" s="116">
        <v>65.05</v>
      </c>
      <c r="O107" s="184">
        <f t="shared" si="13"/>
        <v>-1.0044133313042105E-2</v>
      </c>
      <c r="P107">
        <v>96.4</v>
      </c>
      <c r="Q107" s="184">
        <f t="shared" si="14"/>
        <v>3.4112851319459417E-2</v>
      </c>
      <c r="R107">
        <v>307.93990000000002</v>
      </c>
      <c r="S107" s="184">
        <f t="shared" si="15"/>
        <v>-1.6266761907849693E-4</v>
      </c>
      <c r="T107">
        <v>278.77999999999997</v>
      </c>
      <c r="U107" s="184">
        <f t="shared" si="16"/>
        <v>-6.8400427502672461E-3</v>
      </c>
      <c r="V107" s="125">
        <v>6870.4</v>
      </c>
      <c r="W107" s="184">
        <f t="shared" si="17"/>
        <v>1.9366731222437037E-3</v>
      </c>
    </row>
    <row r="108" spans="1:23" ht="13" x14ac:dyDescent="0.3">
      <c r="A108" s="203">
        <v>45999</v>
      </c>
      <c r="B108">
        <v>5.6230000000000002</v>
      </c>
      <c r="C108" s="184">
        <f t="shared" si="9"/>
        <v>1.7815784785319413E-3</v>
      </c>
      <c r="D108">
        <v>108</v>
      </c>
      <c r="E108" s="184">
        <f t="shared" si="9"/>
        <v>-1.549680948040112E-2</v>
      </c>
      <c r="F108">
        <v>5.2779999999999996</v>
      </c>
      <c r="G108" s="184">
        <f t="shared" si="9"/>
        <v>9.950248756218829E-3</v>
      </c>
      <c r="H108" s="125">
        <v>1396.175</v>
      </c>
      <c r="I108" s="184">
        <f t="shared" si="10"/>
        <v>9.5985719617127684E-5</v>
      </c>
      <c r="J108" s="125">
        <v>856.71</v>
      </c>
      <c r="K108" s="184">
        <f t="shared" si="11"/>
        <v>4.9065894687206303E-3</v>
      </c>
      <c r="L108" s="125">
        <v>1398.6949999999999</v>
      </c>
      <c r="M108" s="184">
        <f t="shared" si="12"/>
        <v>-3.7176129779105585E-5</v>
      </c>
      <c r="N108" s="116">
        <v>65.17</v>
      </c>
      <c r="O108" s="184">
        <f t="shared" si="13"/>
        <v>1.8447348193697856E-3</v>
      </c>
      <c r="P108">
        <v>97.04</v>
      </c>
      <c r="Q108" s="184">
        <f t="shared" si="14"/>
        <v>6.6390041493775993E-3</v>
      </c>
      <c r="R108">
        <v>309.17989999999998</v>
      </c>
      <c r="S108" s="184">
        <f t="shared" si="15"/>
        <v>4.0267597670842663E-3</v>
      </c>
      <c r="T108">
        <v>277.88990000000001</v>
      </c>
      <c r="U108" s="184">
        <f t="shared" si="16"/>
        <v>-3.1928402324412132E-3</v>
      </c>
      <c r="V108" s="125">
        <v>6846.51</v>
      </c>
      <c r="W108" s="184">
        <f t="shared" si="17"/>
        <v>-3.4772356776897151E-3</v>
      </c>
    </row>
    <row r="109" spans="1:23" ht="13" x14ac:dyDescent="0.3">
      <c r="A109" s="203">
        <v>46000</v>
      </c>
      <c r="B109">
        <v>5.6710000000000003</v>
      </c>
      <c r="C109" s="184">
        <f t="shared" si="9"/>
        <v>8.5363684865730118E-3</v>
      </c>
      <c r="D109">
        <v>109.4</v>
      </c>
      <c r="E109" s="184">
        <f t="shared" si="9"/>
        <v>1.2962962962963016E-2</v>
      </c>
      <c r="F109">
        <v>5.3540000000000001</v>
      </c>
      <c r="G109" s="184">
        <f t="shared" si="9"/>
        <v>1.4399393709738636E-2</v>
      </c>
      <c r="H109" s="125">
        <v>1400.7370000000001</v>
      </c>
      <c r="I109" s="184">
        <f t="shared" si="10"/>
        <v>3.267498701810393E-3</v>
      </c>
      <c r="J109" s="125">
        <v>856.71500000000003</v>
      </c>
      <c r="K109" s="184">
        <f t="shared" si="11"/>
        <v>5.8362806550588325E-6</v>
      </c>
      <c r="L109" s="125">
        <v>1407.1569999999999</v>
      </c>
      <c r="M109" s="184">
        <f t="shared" si="12"/>
        <v>6.0499251087620881E-3</v>
      </c>
      <c r="N109" s="116">
        <v>65.739999999999995</v>
      </c>
      <c r="O109" s="184">
        <f t="shared" si="13"/>
        <v>8.7463556851310898E-3</v>
      </c>
      <c r="P109">
        <v>97.48</v>
      </c>
      <c r="Q109" s="184">
        <f t="shared" si="14"/>
        <v>4.5342126957955246E-3</v>
      </c>
      <c r="R109">
        <v>310.48</v>
      </c>
      <c r="S109" s="184">
        <f t="shared" si="15"/>
        <v>4.2049952147602196E-3</v>
      </c>
      <c r="T109">
        <v>277.17989999999998</v>
      </c>
      <c r="U109" s="184">
        <f t="shared" si="16"/>
        <v>-2.5549687124290458E-3</v>
      </c>
      <c r="V109" s="125">
        <v>6840.51</v>
      </c>
      <c r="W109" s="184">
        <f t="shared" si="17"/>
        <v>-8.7635890402555454E-4</v>
      </c>
    </row>
    <row r="110" spans="1:23" ht="13" x14ac:dyDescent="0.3">
      <c r="A110" s="203">
        <v>46001</v>
      </c>
      <c r="B110">
        <v>5.6340000000000003</v>
      </c>
      <c r="C110" s="184">
        <f t="shared" si="9"/>
        <v>-6.5244225004408253E-3</v>
      </c>
      <c r="D110">
        <v>108</v>
      </c>
      <c r="E110" s="184">
        <f t="shared" si="9"/>
        <v>-1.2797074954296212E-2</v>
      </c>
      <c r="F110">
        <v>5.306</v>
      </c>
      <c r="G110" s="184">
        <f t="shared" si="9"/>
        <v>-8.965259618976474E-3</v>
      </c>
      <c r="H110" s="125">
        <v>1396.614</v>
      </c>
      <c r="I110" s="184">
        <f t="shared" si="10"/>
        <v>-2.9434504835668986E-3</v>
      </c>
      <c r="J110" s="125">
        <v>860.81399999999996</v>
      </c>
      <c r="K110" s="184">
        <f t="shared" si="11"/>
        <v>4.7845549570159655E-3</v>
      </c>
      <c r="L110" s="125">
        <v>1406.3420000000001</v>
      </c>
      <c r="M110" s="184">
        <f t="shared" si="12"/>
        <v>-5.791819960386988E-4</v>
      </c>
      <c r="N110" s="116">
        <v>66.760000000000005</v>
      </c>
      <c r="O110" s="184">
        <f t="shared" si="13"/>
        <v>1.551566778217235E-2</v>
      </c>
      <c r="P110">
        <v>95.4</v>
      </c>
      <c r="Q110" s="184">
        <f t="shared" si="14"/>
        <v>-2.1337710299548607E-2</v>
      </c>
      <c r="R110">
        <v>312.66989999999998</v>
      </c>
      <c r="S110" s="184">
        <f t="shared" si="15"/>
        <v>7.0532723524863623E-3</v>
      </c>
      <c r="T110">
        <v>278.77999999999997</v>
      </c>
      <c r="U110" s="184">
        <f t="shared" si="16"/>
        <v>5.7727851117631464E-3</v>
      </c>
      <c r="V110" s="125">
        <v>6886.68</v>
      </c>
      <c r="W110" s="184">
        <f t="shared" si="17"/>
        <v>6.749496748049498E-3</v>
      </c>
    </row>
    <row r="111" spans="1:23" ht="13" x14ac:dyDescent="0.3">
      <c r="A111" s="203">
        <v>46002</v>
      </c>
      <c r="B111">
        <v>5.7240000000000002</v>
      </c>
      <c r="C111" s="184">
        <f t="shared" si="9"/>
        <v>1.5974440894568665E-2</v>
      </c>
      <c r="D111">
        <v>108.1</v>
      </c>
      <c r="E111" s="184">
        <f t="shared" si="9"/>
        <v>9.2592592592587327E-4</v>
      </c>
      <c r="F111">
        <v>5.4059999999999997</v>
      </c>
      <c r="G111" s="184">
        <f t="shared" si="9"/>
        <v>1.8846588767433028E-2</v>
      </c>
      <c r="H111" s="125">
        <v>1405.0309999999999</v>
      </c>
      <c r="I111" s="184">
        <f t="shared" si="10"/>
        <v>6.0267189073000245E-3</v>
      </c>
      <c r="J111" s="125">
        <v>862.93600000000004</v>
      </c>
      <c r="K111" s="184">
        <f t="shared" si="11"/>
        <v>2.465108606505088E-3</v>
      </c>
      <c r="L111" s="125">
        <v>1416.366</v>
      </c>
      <c r="M111" s="184">
        <f t="shared" si="12"/>
        <v>7.1277114670541637E-3</v>
      </c>
      <c r="N111" s="116">
        <v>68.36</v>
      </c>
      <c r="O111" s="184">
        <f t="shared" si="13"/>
        <v>2.3966446974235982E-2</v>
      </c>
      <c r="P111">
        <v>95.74</v>
      </c>
      <c r="Q111" s="184">
        <f t="shared" si="14"/>
        <v>3.5639412997902431E-3</v>
      </c>
      <c r="R111">
        <v>310.74</v>
      </c>
      <c r="S111" s="184">
        <f t="shared" si="15"/>
        <v>-6.1723242307621402E-3</v>
      </c>
      <c r="T111">
        <v>278.02999999999997</v>
      </c>
      <c r="U111" s="184">
        <f t="shared" si="16"/>
        <v>-2.6902934213358207E-3</v>
      </c>
      <c r="V111" s="125">
        <v>6901</v>
      </c>
      <c r="W111" s="184">
        <f t="shared" si="17"/>
        <v>2.0793764194066964E-3</v>
      </c>
    </row>
    <row r="112" spans="1:23" ht="13" x14ac:dyDescent="0.3">
      <c r="A112" s="203">
        <v>46003</v>
      </c>
      <c r="B112">
        <v>5.6689999999999996</v>
      </c>
      <c r="C112" s="184">
        <f t="shared" si="9"/>
        <v>-9.6086652690427331E-3</v>
      </c>
      <c r="D112">
        <v>107.9</v>
      </c>
      <c r="E112" s="184">
        <f t="shared" si="9"/>
        <v>-1.8501387604069254E-3</v>
      </c>
      <c r="F112">
        <v>5.27</v>
      </c>
      <c r="G112" s="184">
        <f t="shared" si="9"/>
        <v>-2.5157232704402538E-2</v>
      </c>
      <c r="H112" s="125">
        <v>1397.806</v>
      </c>
      <c r="I112" s="184">
        <f t="shared" si="10"/>
        <v>-5.1422352958759698E-3</v>
      </c>
      <c r="J112" s="125">
        <v>852.94600000000003</v>
      </c>
      <c r="K112" s="184">
        <f t="shared" si="11"/>
        <v>-1.1576756561320897E-2</v>
      </c>
      <c r="L112" s="125">
        <v>1409.6089999999999</v>
      </c>
      <c r="M112" s="184">
        <f t="shared" si="12"/>
        <v>-4.7706595611586708E-3</v>
      </c>
      <c r="N112" s="116">
        <v>67.48</v>
      </c>
      <c r="O112" s="184">
        <f t="shared" si="13"/>
        <v>-1.2873025160912748E-2</v>
      </c>
      <c r="P112">
        <v>95.94</v>
      </c>
      <c r="Q112" s="184">
        <f t="shared" si="14"/>
        <v>2.0889910173386554E-3</v>
      </c>
      <c r="R112">
        <v>309.24</v>
      </c>
      <c r="S112" s="184">
        <f t="shared" si="15"/>
        <v>-4.8271867155821584E-3</v>
      </c>
      <c r="T112">
        <v>278.27999999999997</v>
      </c>
      <c r="U112" s="184">
        <f t="shared" si="16"/>
        <v>8.9918354134445929E-4</v>
      </c>
      <c r="V112" s="125">
        <v>6827.41</v>
      </c>
      <c r="W112" s="184">
        <f t="shared" si="17"/>
        <v>-1.0663671931604137E-2</v>
      </c>
    </row>
    <row r="113" spans="1:23" ht="13" x14ac:dyDescent="0.3">
      <c r="A113" s="203">
        <v>46006</v>
      </c>
      <c r="B113">
        <v>5.7889999999999997</v>
      </c>
      <c r="C113" s="184">
        <f t="shared" si="9"/>
        <v>2.1167754454048355E-2</v>
      </c>
      <c r="D113">
        <v>109</v>
      </c>
      <c r="E113" s="184">
        <f t="shared" si="9"/>
        <v>1.0194624652455924E-2</v>
      </c>
      <c r="F113">
        <v>5.2779999999999996</v>
      </c>
      <c r="G113" s="184">
        <f t="shared" si="9"/>
        <v>1.5180265654648971E-3</v>
      </c>
      <c r="H113" s="125">
        <v>1418.0329999999999</v>
      </c>
      <c r="I113" s="184">
        <f t="shared" si="10"/>
        <v>1.4470534537696835E-2</v>
      </c>
      <c r="J113" s="125">
        <v>856.65099999999995</v>
      </c>
      <c r="K113" s="184">
        <f t="shared" si="11"/>
        <v>4.3437685386881787E-3</v>
      </c>
      <c r="L113" s="125">
        <v>1411.4690000000001</v>
      </c>
      <c r="M113" s="184">
        <f t="shared" si="12"/>
        <v>1.3195148441873792E-3</v>
      </c>
      <c r="N113" s="116">
        <v>69.03</v>
      </c>
      <c r="O113" s="184">
        <f t="shared" si="13"/>
        <v>2.2969768820391184E-2</v>
      </c>
      <c r="P113">
        <v>94.86</v>
      </c>
      <c r="Q113" s="184">
        <f t="shared" si="14"/>
        <v>-1.1257035647279532E-2</v>
      </c>
      <c r="R113">
        <v>308.65989999999999</v>
      </c>
      <c r="S113" s="184">
        <f t="shared" si="15"/>
        <v>-1.8758892769370581E-3</v>
      </c>
      <c r="T113">
        <v>274.11009999999999</v>
      </c>
      <c r="U113" s="184">
        <f t="shared" si="16"/>
        <v>-1.4984547937329253E-2</v>
      </c>
      <c r="V113" s="125">
        <v>6816.51</v>
      </c>
      <c r="W113" s="184">
        <f t="shared" si="17"/>
        <v>-1.5965058492165604E-3</v>
      </c>
    </row>
    <row r="114" spans="1:23" ht="13" x14ac:dyDescent="0.3">
      <c r="A114" s="203">
        <v>46007</v>
      </c>
      <c r="B114">
        <v>5.7830000000000004</v>
      </c>
      <c r="C114" s="184">
        <f t="shared" si="9"/>
        <v>-1.0364484366901605E-3</v>
      </c>
      <c r="D114">
        <v>107.8</v>
      </c>
      <c r="E114" s="184">
        <f t="shared" si="9"/>
        <v>-1.1009174311926632E-2</v>
      </c>
      <c r="F114">
        <v>5.2779999999999996</v>
      </c>
      <c r="G114" s="184">
        <f t="shared" si="9"/>
        <v>0</v>
      </c>
      <c r="H114" s="125">
        <v>1414.2750000000001</v>
      </c>
      <c r="I114" s="184">
        <f t="shared" si="10"/>
        <v>-2.6501498907287851E-3</v>
      </c>
      <c r="J114" s="125">
        <v>856.26099999999997</v>
      </c>
      <c r="K114" s="184">
        <f t="shared" si="11"/>
        <v>-4.5526124407721042E-4</v>
      </c>
      <c r="L114" s="125">
        <v>1403.9549999999999</v>
      </c>
      <c r="M114" s="184">
        <f t="shared" si="12"/>
        <v>-5.3235317247492669E-3</v>
      </c>
      <c r="N114" s="116">
        <v>69.5</v>
      </c>
      <c r="O114" s="184">
        <f t="shared" si="13"/>
        <v>6.8086339272779781E-3</v>
      </c>
      <c r="P114">
        <v>94.02</v>
      </c>
      <c r="Q114" s="184">
        <f t="shared" si="14"/>
        <v>-8.8551549652119265E-3</v>
      </c>
      <c r="R114">
        <v>303.17989999999998</v>
      </c>
      <c r="S114" s="184">
        <f t="shared" si="15"/>
        <v>-1.7754168908886508E-2</v>
      </c>
      <c r="T114">
        <v>274.61009999999999</v>
      </c>
      <c r="U114" s="184">
        <f t="shared" si="16"/>
        <v>1.8240845558044013E-3</v>
      </c>
      <c r="V114" s="125">
        <v>6800.26</v>
      </c>
      <c r="W114" s="184">
        <f t="shared" si="17"/>
        <v>-2.3839178699950562E-3</v>
      </c>
    </row>
    <row r="115" spans="1:23" ht="13" x14ac:dyDescent="0.3">
      <c r="A115" s="203">
        <v>46008</v>
      </c>
      <c r="B115">
        <v>5.83</v>
      </c>
      <c r="C115" s="184">
        <f t="shared" si="9"/>
        <v>8.1272695832612322E-3</v>
      </c>
      <c r="D115">
        <v>106.9</v>
      </c>
      <c r="E115" s="184">
        <f t="shared" si="9"/>
        <v>-8.3487940630796991E-3</v>
      </c>
      <c r="F115">
        <v>5.3140000000000001</v>
      </c>
      <c r="G115" s="184">
        <f t="shared" si="9"/>
        <v>6.820765441455187E-3</v>
      </c>
      <c r="H115" s="125">
        <v>1417.933</v>
      </c>
      <c r="I115" s="184">
        <f t="shared" si="10"/>
        <v>2.5864842410421606E-3</v>
      </c>
      <c r="J115" s="125">
        <v>854.36599999999999</v>
      </c>
      <c r="K115" s="184">
        <f t="shared" si="11"/>
        <v>-2.2131102549339302E-3</v>
      </c>
      <c r="L115" s="125">
        <v>1397.808</v>
      </c>
      <c r="M115" s="184">
        <f t="shared" si="12"/>
        <v>-4.3783454597903313E-3</v>
      </c>
      <c r="N115" s="116">
        <v>70.5</v>
      </c>
      <c r="O115" s="184">
        <f t="shared" si="13"/>
        <v>1.4388489208633094E-2</v>
      </c>
      <c r="P115">
        <v>93.24</v>
      </c>
      <c r="Q115" s="184">
        <f t="shared" si="14"/>
        <v>-8.2961072112316646E-3</v>
      </c>
      <c r="R115">
        <v>303.32010000000002</v>
      </c>
      <c r="S115" s="184">
        <f t="shared" si="15"/>
        <v>4.6243171133722867E-4</v>
      </c>
      <c r="T115">
        <v>271.84010000000001</v>
      </c>
      <c r="U115" s="184">
        <f t="shared" si="16"/>
        <v>-1.0087028845625059E-2</v>
      </c>
      <c r="V115" s="125">
        <v>6721.43</v>
      </c>
      <c r="W115" s="184">
        <f t="shared" si="17"/>
        <v>-1.1592203827500702E-2</v>
      </c>
    </row>
    <row r="116" spans="1:23" ht="13" x14ac:dyDescent="0.3">
      <c r="A116" s="203">
        <v>46009</v>
      </c>
      <c r="B116">
        <v>5.8840000000000003</v>
      </c>
      <c r="C116" s="184">
        <f t="shared" si="9"/>
        <v>9.2624356775300627E-3</v>
      </c>
      <c r="D116">
        <v>104.8</v>
      </c>
      <c r="E116" s="184">
        <f t="shared" si="9"/>
        <v>-1.9644527595884084E-2</v>
      </c>
      <c r="F116">
        <v>5.43</v>
      </c>
      <c r="G116" s="184">
        <f t="shared" si="9"/>
        <v>2.1829130598419205E-2</v>
      </c>
      <c r="H116" s="125">
        <v>1429.9280000000001</v>
      </c>
      <c r="I116" s="184">
        <f t="shared" si="10"/>
        <v>8.459497028421031E-3</v>
      </c>
      <c r="J116" s="125">
        <v>865.72299999999996</v>
      </c>
      <c r="K116" s="184">
        <f t="shared" si="11"/>
        <v>1.3292897891535913E-2</v>
      </c>
      <c r="L116" s="125">
        <v>1411.096</v>
      </c>
      <c r="M116" s="184">
        <f t="shared" si="12"/>
        <v>9.5063127410917742E-3</v>
      </c>
      <c r="N116" s="116">
        <v>70.900000000000006</v>
      </c>
      <c r="O116" s="184">
        <f t="shared" si="13"/>
        <v>5.673758865248308E-3</v>
      </c>
      <c r="P116">
        <v>92.56</v>
      </c>
      <c r="Q116" s="184">
        <f t="shared" si="14"/>
        <v>-7.2930072930072138E-3</v>
      </c>
      <c r="R116">
        <v>300.45</v>
      </c>
      <c r="S116" s="184">
        <f t="shared" si="15"/>
        <v>-9.4622809368717607E-3</v>
      </c>
      <c r="T116">
        <v>272.18990000000002</v>
      </c>
      <c r="U116" s="184">
        <f t="shared" si="16"/>
        <v>1.2867858715473401E-3</v>
      </c>
      <c r="V116" s="125">
        <v>6774.76</v>
      </c>
      <c r="W116" s="184">
        <f t="shared" si="17"/>
        <v>7.9343234996124227E-3</v>
      </c>
    </row>
    <row r="117" spans="1:23" ht="13" x14ac:dyDescent="0.3">
      <c r="A117" s="203">
        <v>46010</v>
      </c>
      <c r="B117">
        <v>5.9139999999999997</v>
      </c>
      <c r="C117" s="184">
        <f t="shared" si="9"/>
        <v>5.0985723997279669E-3</v>
      </c>
      <c r="D117">
        <v>105.1</v>
      </c>
      <c r="E117" s="184">
        <f t="shared" si="9"/>
        <v>2.8625954198473014E-3</v>
      </c>
      <c r="F117">
        <v>5.4580000000000002</v>
      </c>
      <c r="G117" s="184">
        <f t="shared" si="9"/>
        <v>5.1565377532229225E-3</v>
      </c>
      <c r="H117" s="125">
        <v>1439.3230000000001</v>
      </c>
      <c r="I117" s="184">
        <f t="shared" si="10"/>
        <v>6.5702608802680838E-3</v>
      </c>
      <c r="J117" s="125">
        <v>869.45299999999997</v>
      </c>
      <c r="K117" s="184">
        <f t="shared" si="11"/>
        <v>4.3085374883190331E-3</v>
      </c>
      <c r="L117" s="125">
        <v>1415.5709999999999</v>
      </c>
      <c r="M117" s="184">
        <f t="shared" si="12"/>
        <v>3.1712938028312099E-3</v>
      </c>
      <c r="N117" s="116">
        <v>70.459999999999994</v>
      </c>
      <c r="O117" s="184">
        <f t="shared" si="13"/>
        <v>-6.2059238363894485E-3</v>
      </c>
      <c r="P117">
        <v>93.44</v>
      </c>
      <c r="Q117" s="184">
        <f t="shared" si="14"/>
        <v>9.507346585998222E-3</v>
      </c>
      <c r="R117">
        <v>300.98</v>
      </c>
      <c r="S117" s="184">
        <f t="shared" si="15"/>
        <v>1.7640206357131955E-3</v>
      </c>
      <c r="T117">
        <v>273.66989999999998</v>
      </c>
      <c r="U117" s="184">
        <f t="shared" si="16"/>
        <v>5.4373802995627734E-3</v>
      </c>
      <c r="V117" s="125">
        <v>6834.5</v>
      </c>
      <c r="W117" s="184">
        <f t="shared" si="17"/>
        <v>8.818024549947125E-3</v>
      </c>
    </row>
    <row r="118" spans="1:23" ht="13" x14ac:dyDescent="0.3">
      <c r="A118" s="203">
        <v>46013</v>
      </c>
      <c r="B118">
        <v>5.8819999999999997</v>
      </c>
      <c r="C118" s="184">
        <f t="shared" si="9"/>
        <v>-5.410889414947587E-3</v>
      </c>
      <c r="D118">
        <v>105.8</v>
      </c>
      <c r="E118" s="184">
        <f t="shared" si="9"/>
        <v>6.6603235014272393E-3</v>
      </c>
      <c r="F118">
        <v>5.5019999999999998</v>
      </c>
      <c r="G118" s="184">
        <f t="shared" si="9"/>
        <v>8.0615610113593979E-3</v>
      </c>
      <c r="H118" s="125">
        <v>1433.2180000000001</v>
      </c>
      <c r="I118" s="184">
        <f t="shared" si="10"/>
        <v>-4.2415774638493364E-3</v>
      </c>
      <c r="J118" s="125">
        <v>872.38199999999995</v>
      </c>
      <c r="K118" s="184">
        <f t="shared" si="11"/>
        <v>3.3687847416708824E-3</v>
      </c>
      <c r="L118" s="125">
        <v>1415.606</v>
      </c>
      <c r="M118" s="184">
        <f t="shared" si="12"/>
        <v>2.4725004962719537E-5</v>
      </c>
      <c r="N118" s="116">
        <v>69.84</v>
      </c>
      <c r="O118" s="184">
        <f t="shared" si="13"/>
        <v>-8.7993187624182574E-3</v>
      </c>
      <c r="P118">
        <v>92.62</v>
      </c>
      <c r="Q118" s="184">
        <f t="shared" si="14"/>
        <v>-8.7756849315067768E-3</v>
      </c>
      <c r="R118">
        <v>302.79000000000002</v>
      </c>
      <c r="S118" s="184">
        <f t="shared" si="15"/>
        <v>6.0136886171838731E-3</v>
      </c>
      <c r="T118">
        <v>270.97000000000003</v>
      </c>
      <c r="U118" s="184">
        <f t="shared" si="16"/>
        <v>-9.8655350844208921E-3</v>
      </c>
      <c r="V118" s="125">
        <v>6878.49</v>
      </c>
      <c r="W118" s="184">
        <f t="shared" si="17"/>
        <v>6.4364620674518666E-3</v>
      </c>
    </row>
    <row r="119" spans="1:23" ht="13" x14ac:dyDescent="0.3">
      <c r="A119" s="203">
        <v>46014</v>
      </c>
      <c r="B119">
        <v>5.8710000000000004</v>
      </c>
      <c r="C119" s="184">
        <f t="shared" si="9"/>
        <v>-1.8701122067322736E-3</v>
      </c>
      <c r="D119">
        <v>104.9</v>
      </c>
      <c r="E119" s="184">
        <f t="shared" si="9"/>
        <v>-8.5066162570887668E-3</v>
      </c>
      <c r="F119">
        <v>5.5179999999999998</v>
      </c>
      <c r="G119" s="184">
        <f t="shared" si="9"/>
        <v>2.9080334423845903E-3</v>
      </c>
      <c r="H119" s="125">
        <v>1433.9780000000001</v>
      </c>
      <c r="I119" s="184">
        <f t="shared" si="10"/>
        <v>5.3027522679731267E-4</v>
      </c>
      <c r="J119" s="125">
        <v>875.79</v>
      </c>
      <c r="K119" s="184">
        <f t="shared" si="11"/>
        <v>3.9065455270741664E-3</v>
      </c>
      <c r="L119" s="125">
        <v>1418.0609999999999</v>
      </c>
      <c r="M119" s="184">
        <f t="shared" si="12"/>
        <v>1.734239611869353E-3</v>
      </c>
      <c r="N119" s="116">
        <v>69.94</v>
      </c>
      <c r="O119" s="184">
        <f t="shared" si="13"/>
        <v>1.4318442153492886E-3</v>
      </c>
      <c r="P119">
        <v>92.86</v>
      </c>
      <c r="Q119" s="184">
        <f t="shared" si="14"/>
        <v>2.5912329950334148E-3</v>
      </c>
      <c r="R119">
        <v>303.77999999999997</v>
      </c>
      <c r="S119" s="184">
        <f t="shared" si="15"/>
        <v>3.2695927870799966E-3</v>
      </c>
      <c r="T119">
        <v>272.36009999999999</v>
      </c>
      <c r="U119" s="184">
        <f t="shared" si="16"/>
        <v>5.1300882016457952E-3</v>
      </c>
      <c r="V119" s="125">
        <v>6909.79</v>
      </c>
      <c r="W119" s="184">
        <f t="shared" si="17"/>
        <v>4.550417315428267E-3</v>
      </c>
    </row>
    <row r="120" spans="1:23" ht="13" x14ac:dyDescent="0.3">
      <c r="A120" s="203">
        <v>46015</v>
      </c>
      <c r="B120">
        <v>5.8710000000000004</v>
      </c>
      <c r="C120" s="184">
        <f t="shared" si="9"/>
        <v>0</v>
      </c>
      <c r="D120">
        <v>104.9</v>
      </c>
      <c r="E120" s="184">
        <f t="shared" si="9"/>
        <v>0</v>
      </c>
      <c r="F120">
        <v>5.5179999999999998</v>
      </c>
      <c r="G120" s="184">
        <f t="shared" si="9"/>
        <v>0</v>
      </c>
      <c r="H120" s="125">
        <v>1433.9780000000001</v>
      </c>
      <c r="I120" s="184">
        <f t="shared" si="10"/>
        <v>0</v>
      </c>
      <c r="J120" s="125">
        <v>875.79</v>
      </c>
      <c r="K120" s="184">
        <f t="shared" si="11"/>
        <v>0</v>
      </c>
      <c r="L120" s="125">
        <v>1418.0609999999999</v>
      </c>
      <c r="M120" s="184">
        <f t="shared" si="12"/>
        <v>0</v>
      </c>
      <c r="N120" s="116">
        <v>69.94</v>
      </c>
      <c r="O120" s="184">
        <f t="shared" si="13"/>
        <v>0</v>
      </c>
      <c r="P120">
        <v>92.86</v>
      </c>
      <c r="Q120" s="184">
        <f t="shared" si="14"/>
        <v>0</v>
      </c>
      <c r="R120">
        <v>304.56009999999998</v>
      </c>
      <c r="S120" s="184">
        <f t="shared" si="15"/>
        <v>2.5679768253341383E-3</v>
      </c>
      <c r="T120">
        <v>273.81009999999998</v>
      </c>
      <c r="U120" s="184">
        <f t="shared" si="16"/>
        <v>5.3238341445754674E-3</v>
      </c>
      <c r="V120" s="125">
        <v>6932.05</v>
      </c>
      <c r="W120" s="184">
        <f t="shared" si="17"/>
        <v>3.2215161386959976E-3</v>
      </c>
    </row>
    <row r="121" spans="1:23" ht="13" x14ac:dyDescent="0.3">
      <c r="A121" s="203">
        <v>46016</v>
      </c>
      <c r="B121">
        <v>5.8710000000000004</v>
      </c>
      <c r="C121" s="184">
        <f t="shared" si="9"/>
        <v>0</v>
      </c>
      <c r="D121">
        <v>104.9</v>
      </c>
      <c r="E121" s="184">
        <f t="shared" si="9"/>
        <v>0</v>
      </c>
      <c r="F121">
        <v>5.5179999999999998</v>
      </c>
      <c r="G121" s="184">
        <f t="shared" si="9"/>
        <v>0</v>
      </c>
      <c r="H121" s="125">
        <v>1433.9780000000001</v>
      </c>
      <c r="I121" s="184">
        <f t="shared" si="10"/>
        <v>0</v>
      </c>
      <c r="J121" s="125">
        <v>875.79</v>
      </c>
      <c r="K121" s="184">
        <f t="shared" si="11"/>
        <v>0</v>
      </c>
      <c r="L121" s="125">
        <v>1418.0609999999999</v>
      </c>
      <c r="M121" s="184">
        <f t="shared" si="12"/>
        <v>0</v>
      </c>
      <c r="N121" s="116">
        <v>69.94</v>
      </c>
      <c r="O121" s="184">
        <f t="shared" si="13"/>
        <v>0</v>
      </c>
      <c r="P121">
        <v>92.86</v>
      </c>
      <c r="Q121" s="184">
        <f t="shared" si="14"/>
        <v>0</v>
      </c>
      <c r="R121">
        <v>304.56009999999998</v>
      </c>
      <c r="S121" s="184">
        <f t="shared" si="15"/>
        <v>0</v>
      </c>
      <c r="T121">
        <v>273.81009999999998</v>
      </c>
      <c r="U121" s="184">
        <f t="shared" si="16"/>
        <v>0</v>
      </c>
      <c r="V121" s="125">
        <v>6932.05</v>
      </c>
      <c r="W121" s="184">
        <f t="shared" si="17"/>
        <v>0</v>
      </c>
    </row>
    <row r="122" spans="1:23" ht="13" x14ac:dyDescent="0.3">
      <c r="A122" s="203">
        <v>46017</v>
      </c>
      <c r="B122">
        <v>5.8710000000000004</v>
      </c>
      <c r="C122" s="184">
        <f t="shared" si="9"/>
        <v>0</v>
      </c>
      <c r="D122">
        <v>104.9</v>
      </c>
      <c r="E122" s="184">
        <f t="shared" si="9"/>
        <v>0</v>
      </c>
      <c r="F122">
        <v>5.5179999999999998</v>
      </c>
      <c r="G122" s="184">
        <f t="shared" si="9"/>
        <v>0</v>
      </c>
      <c r="H122" s="125">
        <v>1433.9780000000001</v>
      </c>
      <c r="I122" s="184">
        <f t="shared" si="10"/>
        <v>0</v>
      </c>
      <c r="J122" s="125">
        <v>875.79</v>
      </c>
      <c r="K122" s="184">
        <f t="shared" si="11"/>
        <v>0</v>
      </c>
      <c r="L122" s="125">
        <v>1418.0609999999999</v>
      </c>
      <c r="M122" s="184">
        <f t="shared" si="12"/>
        <v>0</v>
      </c>
      <c r="N122" s="116">
        <v>69.94</v>
      </c>
      <c r="O122" s="184">
        <f t="shared" si="13"/>
        <v>0</v>
      </c>
      <c r="P122">
        <v>92.86</v>
      </c>
      <c r="Q122" s="184">
        <f t="shared" si="14"/>
        <v>0</v>
      </c>
      <c r="R122">
        <v>305.09010000000001</v>
      </c>
      <c r="S122" s="184">
        <f t="shared" si="15"/>
        <v>1.7402148213112275E-3</v>
      </c>
      <c r="T122">
        <v>273.3999</v>
      </c>
      <c r="U122" s="184">
        <f t="shared" si="16"/>
        <v>-1.4981185865677519E-3</v>
      </c>
      <c r="V122" s="125">
        <v>6929.94</v>
      </c>
      <c r="W122" s="184">
        <f t="shared" si="17"/>
        <v>-3.0438326324832942E-4</v>
      </c>
    </row>
    <row r="123" spans="1:23" ht="13" x14ac:dyDescent="0.3">
      <c r="A123" s="203">
        <v>46020</v>
      </c>
      <c r="B123">
        <v>5.8380000000000001</v>
      </c>
      <c r="C123" s="184">
        <f t="shared" si="9"/>
        <v>-5.6208482370976596E-3</v>
      </c>
      <c r="D123">
        <v>104.1</v>
      </c>
      <c r="E123" s="184">
        <f t="shared" si="9"/>
        <v>-7.6263107721640739E-3</v>
      </c>
      <c r="F123">
        <v>5.5780000000000003</v>
      </c>
      <c r="G123" s="184">
        <f t="shared" si="9"/>
        <v>1.0873504893077292E-2</v>
      </c>
      <c r="H123" s="125">
        <v>1428.31</v>
      </c>
      <c r="I123" s="184">
        <f t="shared" si="10"/>
        <v>-3.9526408354940727E-3</v>
      </c>
      <c r="J123" s="125">
        <v>879.96600000000001</v>
      </c>
      <c r="K123" s="184">
        <f t="shared" si="11"/>
        <v>4.7682663652245912E-3</v>
      </c>
      <c r="L123" s="125">
        <v>1419.28</v>
      </c>
      <c r="M123" s="184">
        <f t="shared" si="12"/>
        <v>8.5962451544753786E-4</v>
      </c>
      <c r="N123" s="116">
        <v>69.33</v>
      </c>
      <c r="O123" s="184">
        <f t="shared" si="13"/>
        <v>-8.7217615098655905E-3</v>
      </c>
      <c r="P123">
        <v>93.3</v>
      </c>
      <c r="Q123" s="184">
        <f t="shared" si="14"/>
        <v>4.7383157441309252E-3</v>
      </c>
      <c r="R123">
        <v>305.74</v>
      </c>
      <c r="S123" s="184">
        <f t="shared" si="15"/>
        <v>2.1301903929363893E-3</v>
      </c>
      <c r="T123">
        <v>273.76</v>
      </c>
      <c r="U123" s="184">
        <f t="shared" si="16"/>
        <v>1.3171182579071483E-3</v>
      </c>
      <c r="V123" s="125">
        <v>6905.74</v>
      </c>
      <c r="W123" s="184">
        <f t="shared" si="17"/>
        <v>-3.492093726641186E-3</v>
      </c>
    </row>
    <row r="124" spans="1:23" ht="13" x14ac:dyDescent="0.3">
      <c r="A124" s="203">
        <v>46021</v>
      </c>
      <c r="B124">
        <v>5.9210000000000003</v>
      </c>
      <c r="C124" s="184">
        <f t="shared" si="9"/>
        <v>1.4217197670435113E-2</v>
      </c>
      <c r="D124">
        <v>104.4</v>
      </c>
      <c r="E124" s="184">
        <f t="shared" si="9"/>
        <v>2.8818443804035677E-3</v>
      </c>
      <c r="F124">
        <v>5.5720000000000001</v>
      </c>
      <c r="G124" s="184">
        <f t="shared" si="9"/>
        <v>-1.0756543564001842E-3</v>
      </c>
      <c r="H124" s="125">
        <v>1444.7</v>
      </c>
      <c r="I124" s="184">
        <f t="shared" si="10"/>
        <v>1.1475099943289692E-2</v>
      </c>
      <c r="J124" s="125">
        <v>885.34500000000003</v>
      </c>
      <c r="K124" s="184">
        <f t="shared" si="11"/>
        <v>6.1127361738976494E-3</v>
      </c>
      <c r="L124" s="125">
        <v>1426.883</v>
      </c>
      <c r="M124" s="184">
        <f t="shared" si="12"/>
        <v>5.3569415478271131E-3</v>
      </c>
      <c r="N124" s="116">
        <v>70.92</v>
      </c>
      <c r="O124" s="184">
        <f t="shared" si="13"/>
        <v>2.2933794893985338E-2</v>
      </c>
      <c r="P124">
        <v>93.32</v>
      </c>
      <c r="Q124" s="184">
        <f t="shared" si="14"/>
        <v>2.143622722400431E-4</v>
      </c>
      <c r="R124">
        <v>302.05</v>
      </c>
      <c r="S124" s="184">
        <f t="shared" si="15"/>
        <v>-1.2069078301825072E-2</v>
      </c>
      <c r="T124">
        <v>273.08010000000002</v>
      </c>
      <c r="U124" s="184">
        <f t="shared" si="16"/>
        <v>-2.4835622443014869E-3</v>
      </c>
      <c r="V124" s="125">
        <v>6896.24</v>
      </c>
      <c r="W124" s="184">
        <f t="shared" si="17"/>
        <v>-1.3756671985913169E-3</v>
      </c>
    </row>
    <row r="125" spans="1:23" ht="13" x14ac:dyDescent="0.3">
      <c r="A125" s="203">
        <v>46022</v>
      </c>
      <c r="B125">
        <v>5.9210000000000003</v>
      </c>
      <c r="C125" s="184">
        <f t="shared" si="9"/>
        <v>0</v>
      </c>
      <c r="D125">
        <v>104.4</v>
      </c>
      <c r="E125" s="184">
        <f t="shared" si="9"/>
        <v>0</v>
      </c>
      <c r="F125">
        <v>5.5720000000000001</v>
      </c>
      <c r="G125" s="184">
        <f t="shared" si="9"/>
        <v>0</v>
      </c>
      <c r="H125" s="125">
        <v>1444.7</v>
      </c>
      <c r="I125" s="184">
        <f t="shared" si="10"/>
        <v>0</v>
      </c>
      <c r="J125" s="125">
        <v>885.34500000000003</v>
      </c>
      <c r="K125" s="184">
        <f t="shared" si="11"/>
        <v>0</v>
      </c>
      <c r="L125" s="125">
        <v>1426.883</v>
      </c>
      <c r="M125" s="184">
        <f t="shared" si="12"/>
        <v>0</v>
      </c>
      <c r="N125" s="116">
        <v>70.92</v>
      </c>
      <c r="O125" s="184">
        <f t="shared" si="13"/>
        <v>0</v>
      </c>
      <c r="P125">
        <v>93.32</v>
      </c>
      <c r="Q125" s="184">
        <f t="shared" si="14"/>
        <v>0</v>
      </c>
      <c r="R125">
        <v>296.20999999999998</v>
      </c>
      <c r="S125" s="184">
        <f t="shared" si="15"/>
        <v>-1.9334547260387459E-2</v>
      </c>
      <c r="T125">
        <v>271.86009999999999</v>
      </c>
      <c r="U125" s="184">
        <f t="shared" si="16"/>
        <v>-4.4675536591645719E-3</v>
      </c>
      <c r="V125" s="125">
        <v>6845.5</v>
      </c>
      <c r="W125" s="184">
        <f t="shared" si="17"/>
        <v>-7.3576325649919059E-3</v>
      </c>
    </row>
    <row r="126" spans="1:23" ht="13" x14ac:dyDescent="0.3">
      <c r="A126" s="203">
        <v>46023</v>
      </c>
      <c r="B126">
        <v>5.9210000000000003</v>
      </c>
      <c r="C126" s="184">
        <f t="shared" si="9"/>
        <v>0</v>
      </c>
      <c r="D126">
        <v>104.4</v>
      </c>
      <c r="E126" s="184">
        <f t="shared" si="9"/>
        <v>0</v>
      </c>
      <c r="F126">
        <v>5.5720000000000001</v>
      </c>
      <c r="G126" s="184">
        <f t="shared" si="9"/>
        <v>0</v>
      </c>
      <c r="H126" s="125">
        <v>1444.7</v>
      </c>
      <c r="I126" s="184">
        <f t="shared" si="10"/>
        <v>0</v>
      </c>
      <c r="J126" s="125">
        <v>885.34500000000003</v>
      </c>
      <c r="K126" s="184">
        <f t="shared" si="11"/>
        <v>0</v>
      </c>
      <c r="L126" s="125">
        <v>1426.883</v>
      </c>
      <c r="M126" s="184">
        <f t="shared" si="12"/>
        <v>0</v>
      </c>
      <c r="N126" s="116">
        <v>70.92</v>
      </c>
      <c r="O126" s="184">
        <f t="shared" si="13"/>
        <v>0</v>
      </c>
      <c r="P126">
        <v>93.32</v>
      </c>
      <c r="Q126" s="184">
        <f t="shared" si="14"/>
        <v>0</v>
      </c>
      <c r="R126">
        <v>296.20999999999998</v>
      </c>
      <c r="S126" s="184">
        <f t="shared" si="15"/>
        <v>0</v>
      </c>
      <c r="T126">
        <v>271.86009999999999</v>
      </c>
      <c r="U126" s="184">
        <f t="shared" si="16"/>
        <v>0</v>
      </c>
      <c r="V126" s="125">
        <v>6845.5</v>
      </c>
      <c r="W126" s="184">
        <f t="shared" si="17"/>
        <v>0</v>
      </c>
    </row>
    <row r="127" spans="1:23" ht="13" x14ac:dyDescent="0.3">
      <c r="A127" s="203">
        <v>46024</v>
      </c>
      <c r="B127">
        <v>5.9560000000000004</v>
      </c>
      <c r="C127" s="184">
        <f t="shared" si="9"/>
        <v>5.9111636547880663E-3</v>
      </c>
      <c r="D127">
        <v>106.1</v>
      </c>
      <c r="E127" s="184">
        <f t="shared" si="9"/>
        <v>1.628352490421445E-2</v>
      </c>
      <c r="F127">
        <v>5.524</v>
      </c>
      <c r="G127" s="184">
        <f t="shared" si="9"/>
        <v>-8.6145010768126414E-3</v>
      </c>
      <c r="H127" s="125">
        <v>1457.424</v>
      </c>
      <c r="I127" s="184">
        <f t="shared" si="10"/>
        <v>8.8073648508340367E-3</v>
      </c>
      <c r="J127" s="125">
        <v>891.35</v>
      </c>
      <c r="K127" s="184">
        <f t="shared" si="11"/>
        <v>6.7826666440765973E-3</v>
      </c>
      <c r="L127" s="125">
        <v>1427.481</v>
      </c>
      <c r="M127" s="184">
        <f t="shared" si="12"/>
        <v>4.1909532876904158E-4</v>
      </c>
      <c r="N127" s="116">
        <v>71.040000000000006</v>
      </c>
      <c r="O127" s="184">
        <f t="shared" si="13"/>
        <v>1.6920473773266293E-3</v>
      </c>
      <c r="P127">
        <v>96.06</v>
      </c>
      <c r="Q127" s="184">
        <f t="shared" si="14"/>
        <v>2.9361337333904943E-2</v>
      </c>
      <c r="R127">
        <v>291.5</v>
      </c>
      <c r="S127" s="184">
        <f t="shared" si="15"/>
        <v>-1.5900881131629518E-2</v>
      </c>
      <c r="T127">
        <v>271.01</v>
      </c>
      <c r="U127" s="184">
        <f t="shared" si="16"/>
        <v>-3.1269759703612177E-3</v>
      </c>
      <c r="V127" s="125">
        <v>6858.47</v>
      </c>
      <c r="W127" s="184">
        <f t="shared" si="17"/>
        <v>1.8946753341611648E-3</v>
      </c>
    </row>
    <row r="128" spans="1:23" ht="13" x14ac:dyDescent="0.3">
      <c r="A128" s="203">
        <v>46027</v>
      </c>
      <c r="B128">
        <v>6.04</v>
      </c>
      <c r="C128" s="184">
        <f t="shared" si="9"/>
        <v>1.4103425117528479E-2</v>
      </c>
      <c r="D128">
        <v>104</v>
      </c>
      <c r="E128" s="184">
        <f t="shared" si="9"/>
        <v>-1.9792648444863285E-2</v>
      </c>
      <c r="F128">
        <v>5.5640000000000001</v>
      </c>
      <c r="G128" s="184">
        <f t="shared" si="9"/>
        <v>7.2411296162201363E-3</v>
      </c>
      <c r="H128" s="125">
        <v>1472.877</v>
      </c>
      <c r="I128" s="184">
        <f t="shared" si="10"/>
        <v>1.0602954253532242E-2</v>
      </c>
      <c r="J128" s="125">
        <v>895.96600000000001</v>
      </c>
      <c r="K128" s="184">
        <f t="shared" si="11"/>
        <v>5.1786615807482865E-3</v>
      </c>
      <c r="L128" s="125">
        <v>1445.5509999999999</v>
      </c>
      <c r="M128" s="184">
        <f t="shared" si="12"/>
        <v>1.2658662356977036E-2</v>
      </c>
      <c r="N128" s="116">
        <v>71.400000000000006</v>
      </c>
      <c r="O128" s="184">
        <f t="shared" si="13"/>
        <v>5.0675675675675592E-3</v>
      </c>
      <c r="P128">
        <v>93.86</v>
      </c>
      <c r="Q128" s="184">
        <f t="shared" si="14"/>
        <v>-2.2902352696231552E-2</v>
      </c>
      <c r="R128">
        <v>294.97000000000003</v>
      </c>
      <c r="S128" s="184">
        <f t="shared" si="15"/>
        <v>1.1903945111492375E-2</v>
      </c>
      <c r="T128">
        <v>267.26</v>
      </c>
      <c r="U128" s="184">
        <f t="shared" si="16"/>
        <v>-1.3837127781262684E-2</v>
      </c>
      <c r="V128" s="125">
        <v>6902.05</v>
      </c>
      <c r="W128" s="184">
        <f t="shared" si="17"/>
        <v>6.3541868667501538E-3</v>
      </c>
    </row>
    <row r="129" spans="1:23" ht="13" x14ac:dyDescent="0.3">
      <c r="A129" s="203">
        <v>46028</v>
      </c>
      <c r="B129">
        <v>5.9790000000000001</v>
      </c>
      <c r="C129" s="184">
        <f t="shared" si="9"/>
        <v>-1.0099337748344362E-2</v>
      </c>
      <c r="D129">
        <v>105</v>
      </c>
      <c r="E129" s="184">
        <f t="shared" si="9"/>
        <v>9.6153846153846159E-3</v>
      </c>
      <c r="F129">
        <v>5.5640000000000001</v>
      </c>
      <c r="G129" s="184">
        <f t="shared" si="9"/>
        <v>0</v>
      </c>
      <c r="H129" s="125">
        <v>1467.711</v>
      </c>
      <c r="I129" s="184">
        <f t="shared" si="10"/>
        <v>-3.5074211899567584E-3</v>
      </c>
      <c r="J129" s="125">
        <v>895.96600000000001</v>
      </c>
      <c r="K129" s="184">
        <f t="shared" si="11"/>
        <v>0</v>
      </c>
      <c r="L129" s="125">
        <v>1446.8620000000001</v>
      </c>
      <c r="M129" s="184">
        <f t="shared" si="12"/>
        <v>9.0692061366229846E-4</v>
      </c>
      <c r="N129" s="116">
        <v>71.03</v>
      </c>
      <c r="O129" s="184">
        <f t="shared" si="13"/>
        <v>-5.1820728291317158E-3</v>
      </c>
      <c r="P129">
        <v>93.2</v>
      </c>
      <c r="Q129" s="184">
        <f t="shared" si="14"/>
        <v>-7.0317494140208457E-3</v>
      </c>
      <c r="R129">
        <v>302.47000000000003</v>
      </c>
      <c r="S129" s="184">
        <f t="shared" si="15"/>
        <v>2.542631454046174E-2</v>
      </c>
      <c r="T129">
        <v>262.36009999999999</v>
      </c>
      <c r="U129" s="184">
        <f t="shared" si="16"/>
        <v>-1.8333832223303159E-2</v>
      </c>
      <c r="V129" s="125">
        <v>6944.82</v>
      </c>
      <c r="W129" s="184">
        <f t="shared" si="17"/>
        <v>6.1967096732129618E-3</v>
      </c>
    </row>
    <row r="130" spans="1:23" ht="13" x14ac:dyDescent="0.3">
      <c r="A130" s="203">
        <v>46029</v>
      </c>
      <c r="B130">
        <v>5.907</v>
      </c>
      <c r="C130" s="184">
        <f t="shared" si="9"/>
        <v>-1.2042147516307085E-2</v>
      </c>
      <c r="D130">
        <v>103.8</v>
      </c>
      <c r="E130" s="184">
        <f t="shared" si="9"/>
        <v>-1.1428571428571456E-2</v>
      </c>
      <c r="F130">
        <v>5.7679999999999998</v>
      </c>
      <c r="G130" s="184">
        <f t="shared" si="9"/>
        <v>3.6664270309130075E-2</v>
      </c>
      <c r="H130" s="125">
        <v>1460.4649999999999</v>
      </c>
      <c r="I130" s="184">
        <f t="shared" si="10"/>
        <v>-4.9369392203234119E-3</v>
      </c>
      <c r="J130" s="125">
        <v>900.76499999999999</v>
      </c>
      <c r="K130" s="184">
        <f t="shared" si="11"/>
        <v>5.3562300355147162E-3</v>
      </c>
      <c r="L130" s="125">
        <v>1458.9169999999999</v>
      </c>
      <c r="M130" s="184">
        <f t="shared" si="12"/>
        <v>8.3318243204948614E-3</v>
      </c>
      <c r="N130" s="116">
        <v>70.349999999999994</v>
      </c>
      <c r="O130" s="184">
        <f t="shared" si="13"/>
        <v>-9.5734196818246763E-3</v>
      </c>
      <c r="P130">
        <v>93.54</v>
      </c>
      <c r="Q130" s="184">
        <f t="shared" si="14"/>
        <v>3.6480686695279335E-3</v>
      </c>
      <c r="R130">
        <v>296.73</v>
      </c>
      <c r="S130" s="184">
        <f t="shared" si="15"/>
        <v>-1.8977088636889638E-2</v>
      </c>
      <c r="T130">
        <v>260.33010000000002</v>
      </c>
      <c r="U130" s="184">
        <f t="shared" si="16"/>
        <v>-7.7374570294796077E-3</v>
      </c>
      <c r="V130" s="125">
        <v>6920.93</v>
      </c>
      <c r="W130" s="184">
        <f t="shared" si="17"/>
        <v>-3.4399739662078236E-3</v>
      </c>
    </row>
    <row r="131" spans="1:23" ht="13" x14ac:dyDescent="0.3">
      <c r="A131" s="203">
        <v>46030</v>
      </c>
      <c r="B131">
        <v>5.9450000000000003</v>
      </c>
      <c r="C131" s="184">
        <f t="shared" si="9"/>
        <v>6.4330455391908336E-3</v>
      </c>
      <c r="D131">
        <v>103.4</v>
      </c>
      <c r="E131" s="184">
        <f t="shared" si="9"/>
        <v>-3.8535645472060837E-3</v>
      </c>
      <c r="F131">
        <v>5.5739999999999998</v>
      </c>
      <c r="G131" s="184">
        <f>(F131-F130)/F130</f>
        <v>-3.3633841886269063E-2</v>
      </c>
      <c r="H131" s="125">
        <v>1465.2850000000001</v>
      </c>
      <c r="I131" s="184">
        <f t="shared" si="10"/>
        <v>3.3003187341019225E-3</v>
      </c>
      <c r="J131" s="125">
        <v>892.21699999999998</v>
      </c>
      <c r="K131" s="184">
        <f t="shared" si="11"/>
        <v>-9.4897115229832449E-3</v>
      </c>
      <c r="L131" s="125">
        <v>1458.836</v>
      </c>
      <c r="M131" s="184">
        <f t="shared" si="12"/>
        <v>-5.5520636197880757E-5</v>
      </c>
      <c r="N131" s="116">
        <v>70.739999999999995</v>
      </c>
      <c r="O131" s="184">
        <f t="shared" si="13"/>
        <v>5.5437100213219705E-3</v>
      </c>
      <c r="P131">
        <v>92.84</v>
      </c>
      <c r="Q131" s="184">
        <f t="shared" si="14"/>
        <v>-7.4834295488561339E-3</v>
      </c>
      <c r="R131">
        <v>302.72000000000003</v>
      </c>
      <c r="S131" s="184">
        <f t="shared" si="15"/>
        <v>2.0186701715364165E-2</v>
      </c>
      <c r="T131">
        <v>259.04000000000002</v>
      </c>
      <c r="U131" s="184">
        <f t="shared" si="16"/>
        <v>-4.9556313311445556E-3</v>
      </c>
      <c r="V131" s="125">
        <v>6921.46</v>
      </c>
      <c r="W131" s="184">
        <f t="shared" si="17"/>
        <v>7.6579303648461301E-5</v>
      </c>
    </row>
    <row r="132" spans="1:23" ht="13" x14ac:dyDescent="0.3">
      <c r="A132" s="203">
        <v>46031</v>
      </c>
      <c r="B132">
        <v>5.9290000000000003</v>
      </c>
      <c r="C132" s="184">
        <f t="shared" ref="C132:G195" si="18">(B132-B131)/B131</f>
        <v>-2.6913372582001703E-3</v>
      </c>
      <c r="D132">
        <v>104.6</v>
      </c>
      <c r="E132" s="184">
        <f t="shared" si="18"/>
        <v>1.1605415860734899E-2</v>
      </c>
      <c r="F132">
        <v>5.6</v>
      </c>
      <c r="G132" s="184">
        <f t="shared" si="18"/>
        <v>4.664513814137029E-3</v>
      </c>
      <c r="H132" s="125">
        <v>1466.3420000000001</v>
      </c>
      <c r="I132" s="184">
        <f t="shared" ref="I132:I195" si="19">(H132-H131)/H131</f>
        <v>7.2136137338471107E-4</v>
      </c>
      <c r="J132" s="125">
        <v>895.55</v>
      </c>
      <c r="K132" s="184">
        <f t="shared" ref="K132:K195" si="20">(J132-J131)/J131</f>
        <v>3.7356383032378557E-3</v>
      </c>
      <c r="L132" s="125">
        <v>1466.8309999999999</v>
      </c>
      <c r="M132" s="184">
        <f t="shared" ref="M132:M195" si="21">(L132-L131)/L131</f>
        <v>5.4803966998345881E-3</v>
      </c>
      <c r="N132" s="116">
        <v>70.709999999999994</v>
      </c>
      <c r="O132" s="184">
        <f t="shared" ref="O132:O195" si="22">(N132-N131)/N131</f>
        <v>-4.2408821034776843E-4</v>
      </c>
      <c r="P132">
        <v>91.78</v>
      </c>
      <c r="Q132" s="184">
        <f t="shared" ref="Q132:Q195" si="23">(P132-P131)/P131</f>
        <v>-1.1417492460146512E-2</v>
      </c>
      <c r="R132">
        <v>304.22000000000003</v>
      </c>
      <c r="S132" s="184">
        <f t="shared" ref="S132:S195" si="24">(R132-R131)/R131</f>
        <v>4.9550739957716699E-3</v>
      </c>
      <c r="T132">
        <v>259.37009999999998</v>
      </c>
      <c r="U132" s="184">
        <f t="shared" ref="U132:U195" si="25">(T132-T131)/T131</f>
        <v>1.274320568251849E-3</v>
      </c>
      <c r="V132" s="125">
        <v>6966.28</v>
      </c>
      <c r="W132" s="184">
        <f t="shared" ref="W132:W195" si="26">(V132-V131)/V131</f>
        <v>6.4755123918941535E-3</v>
      </c>
    </row>
    <row r="133" spans="1:23" ht="13" x14ac:dyDescent="0.3">
      <c r="A133" s="203">
        <v>46034</v>
      </c>
      <c r="B133">
        <v>5.9909999999999997</v>
      </c>
      <c r="C133" s="184">
        <f t="shared" si="18"/>
        <v>1.0457075392140225E-2</v>
      </c>
      <c r="D133">
        <v>104.6</v>
      </c>
      <c r="E133" s="184">
        <f t="shared" si="18"/>
        <v>0</v>
      </c>
      <c r="F133">
        <v>5.5819999999999999</v>
      </c>
      <c r="G133" s="184">
        <f t="shared" si="18"/>
        <v>-3.2142857142856778E-3</v>
      </c>
      <c r="H133" s="125">
        <v>1467.884</v>
      </c>
      <c r="I133" s="184">
        <f t="shared" si="19"/>
        <v>1.0515964215714452E-3</v>
      </c>
      <c r="J133" s="125">
        <v>895.16499999999996</v>
      </c>
      <c r="K133" s="184">
        <f t="shared" si="20"/>
        <v>-4.2990341131147444E-4</v>
      </c>
      <c r="L133" s="125">
        <v>1474.7840000000001</v>
      </c>
      <c r="M133" s="184">
        <f t="shared" si="21"/>
        <v>5.4218925015903007E-3</v>
      </c>
      <c r="N133" s="116">
        <v>71.16</v>
      </c>
      <c r="O133" s="184">
        <f t="shared" si="22"/>
        <v>6.3640220619431889E-3</v>
      </c>
      <c r="P133">
        <v>90.72</v>
      </c>
      <c r="Q133" s="184">
        <f t="shared" si="23"/>
        <v>-1.1549357158422339E-2</v>
      </c>
      <c r="R133">
        <v>312.17989999999998</v>
      </c>
      <c r="S133" s="184">
        <f t="shared" si="24"/>
        <v>2.6164946420353517E-2</v>
      </c>
      <c r="T133">
        <v>260.25</v>
      </c>
      <c r="U133" s="184">
        <f t="shared" si="25"/>
        <v>3.3924496308557566E-3</v>
      </c>
      <c r="V133" s="125">
        <v>6977.27</v>
      </c>
      <c r="W133" s="184">
        <f t="shared" si="26"/>
        <v>1.5775995222702349E-3</v>
      </c>
    </row>
    <row r="134" spans="1:23" ht="13" x14ac:dyDescent="0.3">
      <c r="A134" s="203">
        <v>46035</v>
      </c>
      <c r="B134">
        <v>5.99</v>
      </c>
      <c r="C134" s="184">
        <f t="shared" si="18"/>
        <v>-1.6691704222991917E-4</v>
      </c>
      <c r="D134">
        <v>102.3</v>
      </c>
      <c r="E134" s="184">
        <f t="shared" si="18"/>
        <v>-2.1988527724665367E-2</v>
      </c>
      <c r="F134">
        <v>5.5919999999999996</v>
      </c>
      <c r="G134" s="184">
        <f t="shared" si="18"/>
        <v>1.7914725904693276E-3</v>
      </c>
      <c r="H134" s="125">
        <v>1460.749</v>
      </c>
      <c r="I134" s="184">
        <f t="shared" si="19"/>
        <v>-4.8607383144717098E-3</v>
      </c>
      <c r="J134" s="125">
        <v>897.20500000000004</v>
      </c>
      <c r="K134" s="184">
        <f t="shared" si="20"/>
        <v>2.2789094747896503E-3</v>
      </c>
      <c r="L134" s="125">
        <v>1473.2159999999999</v>
      </c>
      <c r="M134" s="184">
        <f t="shared" si="21"/>
        <v>-1.0632065441449126E-3</v>
      </c>
      <c r="N134" s="116">
        <v>71.45</v>
      </c>
      <c r="O134" s="184">
        <f t="shared" si="22"/>
        <v>4.0753232152895766E-3</v>
      </c>
      <c r="P134">
        <v>88.8</v>
      </c>
      <c r="Q134" s="184">
        <f t="shared" si="23"/>
        <v>-2.1164021164021184E-2</v>
      </c>
      <c r="R134">
        <v>303.15989999999999</v>
      </c>
      <c r="S134" s="184">
        <f t="shared" si="24"/>
        <v>-2.8893596288550233E-2</v>
      </c>
      <c r="T134">
        <v>261.05</v>
      </c>
      <c r="U134" s="184">
        <f t="shared" si="25"/>
        <v>3.0739673390970659E-3</v>
      </c>
      <c r="V134" s="125">
        <v>6963.74</v>
      </c>
      <c r="W134" s="184">
        <f t="shared" si="26"/>
        <v>-1.9391538524380816E-3</v>
      </c>
    </row>
    <row r="135" spans="1:23" ht="13" x14ac:dyDescent="0.3">
      <c r="A135" s="203">
        <v>46036</v>
      </c>
      <c r="B135">
        <v>5.9729999999999999</v>
      </c>
      <c r="C135" s="184">
        <f t="shared" si="18"/>
        <v>-2.8380634390651666E-3</v>
      </c>
      <c r="D135">
        <v>103.2</v>
      </c>
      <c r="E135" s="184">
        <f t="shared" si="18"/>
        <v>8.7976539589443379E-3</v>
      </c>
      <c r="F135">
        <v>5.6379999999999999</v>
      </c>
      <c r="G135" s="184">
        <f t="shared" si="18"/>
        <v>8.2260371959943252E-3</v>
      </c>
      <c r="H135" s="125">
        <v>1466.0519999999999</v>
      </c>
      <c r="I135" s="184">
        <f t="shared" si="19"/>
        <v>3.6303293721233992E-3</v>
      </c>
      <c r="J135" s="125">
        <v>908.048</v>
      </c>
      <c r="K135" s="184">
        <f t="shared" si="20"/>
        <v>1.2085309377455498E-2</v>
      </c>
      <c r="L135" s="125">
        <v>1467.0650000000001</v>
      </c>
      <c r="M135" s="184">
        <f t="shared" si="21"/>
        <v>-4.1752193839870331E-3</v>
      </c>
      <c r="N135" s="116">
        <v>71.400000000000006</v>
      </c>
      <c r="O135" s="184">
        <f t="shared" si="22"/>
        <v>-6.9979006298106583E-4</v>
      </c>
      <c r="P135">
        <v>90.54</v>
      </c>
      <c r="Q135" s="184">
        <f t="shared" si="23"/>
        <v>1.9594594594594696E-2</v>
      </c>
      <c r="R135">
        <v>309.02999999999997</v>
      </c>
      <c r="S135" s="184">
        <f t="shared" si="24"/>
        <v>1.9363049004832038E-2</v>
      </c>
      <c r="T135">
        <v>259.95999999999998</v>
      </c>
      <c r="U135" s="184">
        <f t="shared" si="25"/>
        <v>-4.1754453169892047E-3</v>
      </c>
      <c r="V135" s="125">
        <v>6926.6</v>
      </c>
      <c r="W135" s="184">
        <f t="shared" si="26"/>
        <v>-5.3333409920530376E-3</v>
      </c>
    </row>
    <row r="136" spans="1:23" ht="13" x14ac:dyDescent="0.3">
      <c r="A136" s="203">
        <v>46037</v>
      </c>
      <c r="B136">
        <v>6.0039999999999996</v>
      </c>
      <c r="C136" s="184">
        <f t="shared" si="18"/>
        <v>5.1900217646073492E-3</v>
      </c>
      <c r="D136">
        <v>103.4</v>
      </c>
      <c r="E136" s="184">
        <f t="shared" si="18"/>
        <v>1.9379844961240585E-3</v>
      </c>
      <c r="F136">
        <v>5.8259999999999996</v>
      </c>
      <c r="G136" s="184">
        <f t="shared" si="18"/>
        <v>3.3345157857396189E-2</v>
      </c>
      <c r="H136" s="125">
        <v>1471.7919999999999</v>
      </c>
      <c r="I136" s="184">
        <f t="shared" si="19"/>
        <v>3.9152772207261474E-3</v>
      </c>
      <c r="J136" s="125">
        <v>919.10500000000002</v>
      </c>
      <c r="K136" s="184">
        <f t="shared" si="20"/>
        <v>1.2176669074762586E-2</v>
      </c>
      <c r="L136" s="125">
        <v>1471.5260000000001</v>
      </c>
      <c r="M136" s="184">
        <f t="shared" si="21"/>
        <v>3.0407650649425981E-3</v>
      </c>
      <c r="N136" s="116">
        <v>72.36</v>
      </c>
      <c r="O136" s="184">
        <f t="shared" si="22"/>
        <v>1.3445378151260415E-2</v>
      </c>
      <c r="P136">
        <v>89.84</v>
      </c>
      <c r="Q136" s="184">
        <f t="shared" si="23"/>
        <v>-7.7313894411310223E-3</v>
      </c>
      <c r="R136">
        <v>297.95</v>
      </c>
      <c r="S136" s="184">
        <f t="shared" si="24"/>
        <v>-3.5854124195061919E-2</v>
      </c>
      <c r="T136">
        <v>258.20999999999998</v>
      </c>
      <c r="U136" s="184">
        <f t="shared" si="25"/>
        <v>-6.7318048930604711E-3</v>
      </c>
      <c r="V136" s="125">
        <v>6944.47</v>
      </c>
      <c r="W136" s="184">
        <f t="shared" si="26"/>
        <v>2.5799093350272703E-3</v>
      </c>
    </row>
    <row r="137" spans="1:23" ht="13" x14ac:dyDescent="0.3">
      <c r="A137" s="203">
        <v>46038</v>
      </c>
      <c r="B137">
        <v>5.94</v>
      </c>
      <c r="C137" s="184">
        <f t="shared" si="18"/>
        <v>-1.0659560293137771E-2</v>
      </c>
      <c r="D137">
        <v>101.7</v>
      </c>
      <c r="E137" s="184">
        <f t="shared" si="18"/>
        <v>-1.6441005802707957E-2</v>
      </c>
      <c r="F137">
        <v>5.7080000000000002</v>
      </c>
      <c r="G137" s="184">
        <f t="shared" si="18"/>
        <v>-2.0254033642293074E-2</v>
      </c>
      <c r="H137" s="125">
        <v>1471.0519999999999</v>
      </c>
      <c r="I137" s="184">
        <f t="shared" si="19"/>
        <v>-5.0278843749660903E-4</v>
      </c>
      <c r="J137" s="125">
        <v>917.08100000000002</v>
      </c>
      <c r="K137" s="184">
        <f t="shared" si="20"/>
        <v>-2.2021423014780693E-3</v>
      </c>
      <c r="L137" s="125">
        <v>1467.0039999999999</v>
      </c>
      <c r="M137" s="184">
        <f t="shared" si="21"/>
        <v>-3.0730004090992356E-3</v>
      </c>
      <c r="N137" s="116">
        <v>72.63</v>
      </c>
      <c r="O137" s="184">
        <f t="shared" si="22"/>
        <v>3.7313432835820344E-3</v>
      </c>
      <c r="P137">
        <v>88.86</v>
      </c>
      <c r="Q137" s="184">
        <f t="shared" si="23"/>
        <v>-1.0908281389136286E-2</v>
      </c>
      <c r="R137">
        <v>305.66989999999998</v>
      </c>
      <c r="S137" s="184">
        <f t="shared" si="24"/>
        <v>2.5910052022151353E-2</v>
      </c>
      <c r="T137">
        <v>255.53</v>
      </c>
      <c r="U137" s="184">
        <f t="shared" si="25"/>
        <v>-1.0379148754889348E-2</v>
      </c>
      <c r="V137" s="125">
        <v>6940.01</v>
      </c>
      <c r="W137" s="184">
        <f t="shared" si="26"/>
        <v>-6.422376365655026E-4</v>
      </c>
    </row>
    <row r="138" spans="1:23" ht="13" x14ac:dyDescent="0.3">
      <c r="A138" s="203">
        <v>46041</v>
      </c>
      <c r="B138">
        <v>5.899</v>
      </c>
      <c r="C138" s="184">
        <f t="shared" si="18"/>
        <v>-6.9023569023569644E-3</v>
      </c>
      <c r="D138">
        <v>99</v>
      </c>
      <c r="E138" s="184">
        <f t="shared" si="18"/>
        <v>-2.6548672566371709E-2</v>
      </c>
      <c r="F138">
        <v>5.64</v>
      </c>
      <c r="G138" s="184">
        <f t="shared" si="18"/>
        <v>-1.1913104414856429E-2</v>
      </c>
      <c r="H138" s="125">
        <v>1452.059</v>
      </c>
      <c r="I138" s="184">
        <f t="shared" si="19"/>
        <v>-1.2911168333954164E-2</v>
      </c>
      <c r="J138" s="125">
        <v>903.64200000000005</v>
      </c>
      <c r="K138" s="184">
        <f t="shared" si="20"/>
        <v>-1.4654103617891946E-2</v>
      </c>
      <c r="L138" s="125">
        <v>1449.325</v>
      </c>
      <c r="M138" s="184">
        <f t="shared" si="21"/>
        <v>-1.205109188522994E-2</v>
      </c>
      <c r="N138" s="116">
        <v>71.52</v>
      </c>
      <c r="O138" s="184">
        <f t="shared" si="22"/>
        <v>-1.5282940933498548E-2</v>
      </c>
      <c r="P138">
        <v>85.56</v>
      </c>
      <c r="Q138" s="184">
        <f t="shared" si="23"/>
        <v>-3.7137069547602937E-2</v>
      </c>
      <c r="R138">
        <v>305.66989999999998</v>
      </c>
      <c r="S138" s="184">
        <f t="shared" si="24"/>
        <v>0</v>
      </c>
      <c r="T138">
        <v>255.53</v>
      </c>
      <c r="U138" s="184">
        <f t="shared" si="25"/>
        <v>0</v>
      </c>
      <c r="V138" s="125">
        <v>6940.01</v>
      </c>
      <c r="W138" s="184">
        <f t="shared" si="26"/>
        <v>0</v>
      </c>
    </row>
    <row r="139" spans="1:23" ht="13" x14ac:dyDescent="0.3">
      <c r="A139" s="203">
        <v>46042</v>
      </c>
      <c r="B139">
        <v>5.7549999999999999</v>
      </c>
      <c r="C139" s="184">
        <f t="shared" si="18"/>
        <v>-2.4410917104594022E-2</v>
      </c>
      <c r="D139">
        <v>96.95</v>
      </c>
      <c r="E139" s="184">
        <f t="shared" si="18"/>
        <v>-2.0707070707070677E-2</v>
      </c>
      <c r="F139">
        <v>5.5460000000000003</v>
      </c>
      <c r="G139" s="184">
        <f t="shared" si="18"/>
        <v>-1.6666666666666566E-2</v>
      </c>
      <c r="H139" s="125">
        <v>1435.2929999999999</v>
      </c>
      <c r="I139" s="184">
        <f t="shared" si="19"/>
        <v>-1.154636278553425E-2</v>
      </c>
      <c r="J139" s="125">
        <v>891.78200000000004</v>
      </c>
      <c r="K139" s="184">
        <f t="shared" si="20"/>
        <v>-1.3124666626827895E-2</v>
      </c>
      <c r="L139" s="125">
        <v>1433.877</v>
      </c>
      <c r="M139" s="184">
        <f t="shared" si="21"/>
        <v>-1.065875493764345E-2</v>
      </c>
      <c r="N139" s="116">
        <v>71.22</v>
      </c>
      <c r="O139" s="184">
        <f t="shared" si="22"/>
        <v>-4.1946308724831816E-3</v>
      </c>
      <c r="P139">
        <v>85.96</v>
      </c>
      <c r="Q139" s="184">
        <f t="shared" si="23"/>
        <v>4.6750818139316436E-3</v>
      </c>
      <c r="R139">
        <v>291.3501</v>
      </c>
      <c r="S139" s="184">
        <f t="shared" si="24"/>
        <v>-4.6847268900208974E-2</v>
      </c>
      <c r="T139">
        <v>246.7</v>
      </c>
      <c r="U139" s="184">
        <f t="shared" si="25"/>
        <v>-3.4555629475991126E-2</v>
      </c>
      <c r="V139" s="125">
        <v>6796.86</v>
      </c>
      <c r="W139" s="184">
        <f t="shared" si="26"/>
        <v>-2.0626771431165161E-2</v>
      </c>
    </row>
    <row r="140" spans="1:23" ht="13" x14ac:dyDescent="0.3">
      <c r="A140" s="203">
        <v>46043</v>
      </c>
      <c r="B140">
        <v>5.78</v>
      </c>
      <c r="C140" s="184">
        <f t="shared" si="18"/>
        <v>4.3440486533449793E-3</v>
      </c>
      <c r="D140">
        <v>103</v>
      </c>
      <c r="E140" s="184">
        <f t="shared" si="18"/>
        <v>6.2403300670448657E-2</v>
      </c>
      <c r="F140">
        <v>5.492</v>
      </c>
      <c r="G140" s="184">
        <f t="shared" si="18"/>
        <v>-9.7367472051929794E-3</v>
      </c>
      <c r="H140" s="125">
        <v>1426.6759999999999</v>
      </c>
      <c r="I140" s="184">
        <f t="shared" si="19"/>
        <v>-6.0036522159586667E-3</v>
      </c>
      <c r="J140" s="125">
        <v>897.17899999999997</v>
      </c>
      <c r="K140" s="184">
        <f t="shared" si="20"/>
        <v>6.0519274890050868E-3</v>
      </c>
      <c r="L140" s="125">
        <v>1425.598</v>
      </c>
      <c r="M140" s="184">
        <f t="shared" si="21"/>
        <v>-5.7738564744395761E-3</v>
      </c>
      <c r="N140" s="116">
        <v>70.39</v>
      </c>
      <c r="O140" s="184">
        <f t="shared" si="22"/>
        <v>-1.165402976691938E-2</v>
      </c>
      <c r="P140">
        <v>89</v>
      </c>
      <c r="Q140" s="184">
        <f t="shared" si="23"/>
        <v>3.5365286179618503E-2</v>
      </c>
      <c r="R140">
        <v>297.54000000000002</v>
      </c>
      <c r="S140" s="184">
        <f t="shared" si="24"/>
        <v>2.1245573624309802E-2</v>
      </c>
      <c r="T140">
        <v>247.65</v>
      </c>
      <c r="U140" s="184">
        <f t="shared" si="25"/>
        <v>3.850830968788071E-3</v>
      </c>
      <c r="V140" s="125">
        <v>6875.62</v>
      </c>
      <c r="W140" s="184">
        <f t="shared" si="26"/>
        <v>1.1587703733782985E-2</v>
      </c>
    </row>
    <row r="141" spans="1:23" ht="13" x14ac:dyDescent="0.3">
      <c r="A141" s="203">
        <v>46044</v>
      </c>
      <c r="B141">
        <v>5.8449999999999998</v>
      </c>
      <c r="C141" s="184">
        <f t="shared" si="18"/>
        <v>1.1245674740484343E-2</v>
      </c>
      <c r="D141">
        <v>104.5</v>
      </c>
      <c r="E141" s="184">
        <f t="shared" si="18"/>
        <v>1.4563106796116505E-2</v>
      </c>
      <c r="F141">
        <v>5.5579999999999998</v>
      </c>
      <c r="G141" s="184">
        <f t="shared" si="18"/>
        <v>1.2017479970866685E-2</v>
      </c>
      <c r="H141" s="125">
        <v>1446.884</v>
      </c>
      <c r="I141" s="184">
        <f t="shared" si="19"/>
        <v>1.4164393317053126E-2</v>
      </c>
      <c r="J141" s="125">
        <v>911.91200000000003</v>
      </c>
      <c r="K141" s="184">
        <f t="shared" si="20"/>
        <v>1.6421472192282769E-2</v>
      </c>
      <c r="L141" s="125">
        <v>1444.95</v>
      </c>
      <c r="M141" s="184">
        <f t="shared" si="21"/>
        <v>1.3574654285429756E-2</v>
      </c>
      <c r="N141" s="116">
        <v>72.47</v>
      </c>
      <c r="O141" s="184">
        <f t="shared" si="22"/>
        <v>2.9549651939195884E-2</v>
      </c>
      <c r="P141">
        <v>88.14</v>
      </c>
      <c r="Q141" s="184">
        <f t="shared" si="23"/>
        <v>-9.6629213483146008E-3</v>
      </c>
      <c r="R141">
        <v>294.66989999999998</v>
      </c>
      <c r="S141" s="184">
        <f t="shared" si="24"/>
        <v>-9.6460980036298851E-3</v>
      </c>
      <c r="T141">
        <v>248.35</v>
      </c>
      <c r="U141" s="184">
        <f t="shared" si="25"/>
        <v>2.826569755703568E-3</v>
      </c>
      <c r="V141" s="125">
        <v>6913.35</v>
      </c>
      <c r="W141" s="184">
        <f t="shared" si="26"/>
        <v>5.4875051268104512E-3</v>
      </c>
    </row>
    <row r="142" spans="1:23" ht="13" x14ac:dyDescent="0.3">
      <c r="A142" s="203">
        <v>46045</v>
      </c>
      <c r="B142">
        <v>5.7889999999999997</v>
      </c>
      <c r="C142" s="184">
        <f t="shared" si="18"/>
        <v>-9.580838323353302E-3</v>
      </c>
      <c r="D142">
        <v>105.8</v>
      </c>
      <c r="E142" s="184">
        <f t="shared" si="18"/>
        <v>1.2440191387559781E-2</v>
      </c>
      <c r="F142">
        <v>5.702</v>
      </c>
      <c r="G142" s="184">
        <f t="shared" si="18"/>
        <v>2.5908600215905027E-2</v>
      </c>
      <c r="H142" s="125">
        <v>1438.106</v>
      </c>
      <c r="I142" s="184">
        <f t="shared" si="19"/>
        <v>-6.0668305130197166E-3</v>
      </c>
      <c r="J142" s="125">
        <v>904.34900000000005</v>
      </c>
      <c r="K142" s="184">
        <f t="shared" si="20"/>
        <v>-8.2935634140136189E-3</v>
      </c>
      <c r="L142" s="125">
        <v>1447.3420000000001</v>
      </c>
      <c r="M142" s="184">
        <f t="shared" si="21"/>
        <v>1.6554206027890603E-3</v>
      </c>
      <c r="N142" s="116">
        <v>71.760000000000005</v>
      </c>
      <c r="O142" s="184">
        <f t="shared" si="22"/>
        <v>-9.7971574444596903E-3</v>
      </c>
      <c r="P142">
        <v>87.4</v>
      </c>
      <c r="Q142" s="184">
        <f t="shared" si="23"/>
        <v>-8.395734059450816E-3</v>
      </c>
      <c r="R142">
        <v>292.43990000000002</v>
      </c>
      <c r="S142" s="184">
        <f t="shared" si="24"/>
        <v>-7.5677902629347673E-3</v>
      </c>
      <c r="T142">
        <v>248.04</v>
      </c>
      <c r="U142" s="184">
        <f t="shared" si="25"/>
        <v>-1.2482383732635486E-3</v>
      </c>
      <c r="V142" s="125">
        <v>6915.61</v>
      </c>
      <c r="W142" s="184">
        <f t="shared" si="26"/>
        <v>3.2690374420495257E-4</v>
      </c>
    </row>
    <row r="143" spans="1:23" ht="13" x14ac:dyDescent="0.3">
      <c r="A143" s="203">
        <v>46048</v>
      </c>
      <c r="B143">
        <v>5.8659999999999997</v>
      </c>
      <c r="C143" s="184">
        <f t="shared" si="18"/>
        <v>1.3301088270858519E-2</v>
      </c>
      <c r="D143">
        <v>104.7</v>
      </c>
      <c r="E143" s="184">
        <f t="shared" si="18"/>
        <v>-1.0396975425330759E-2</v>
      </c>
      <c r="F143">
        <v>5.782</v>
      </c>
      <c r="G143" s="184">
        <f t="shared" si="18"/>
        <v>1.4030164854437052E-2</v>
      </c>
      <c r="H143" s="125">
        <v>1443.079</v>
      </c>
      <c r="I143" s="184">
        <f t="shared" si="19"/>
        <v>3.4580204797142605E-3</v>
      </c>
      <c r="J143" s="125">
        <v>913.34299999999996</v>
      </c>
      <c r="K143" s="184">
        <f t="shared" si="20"/>
        <v>9.9452755518056792E-3</v>
      </c>
      <c r="L143" s="125">
        <v>1451.576</v>
      </c>
      <c r="M143" s="184">
        <f t="shared" si="21"/>
        <v>2.9253624920716204E-3</v>
      </c>
      <c r="N143" s="116">
        <v>72.34</v>
      </c>
      <c r="O143" s="184">
        <f t="shared" si="22"/>
        <v>8.0824972129319717E-3</v>
      </c>
      <c r="P143">
        <v>87.7</v>
      </c>
      <c r="Q143" s="184">
        <f t="shared" si="23"/>
        <v>3.4324942791761686E-3</v>
      </c>
      <c r="R143">
        <v>296.33010000000002</v>
      </c>
      <c r="S143" s="184">
        <f t="shared" si="24"/>
        <v>1.3302562338449687E-2</v>
      </c>
      <c r="T143">
        <v>255.41</v>
      </c>
      <c r="U143" s="184">
        <f t="shared" si="25"/>
        <v>2.97129495242703E-2</v>
      </c>
      <c r="V143" s="125">
        <v>6950.23</v>
      </c>
      <c r="W143" s="184">
        <f t="shared" si="26"/>
        <v>5.0060659869483517E-3</v>
      </c>
    </row>
    <row r="144" spans="1:23" ht="13" x14ac:dyDescent="0.3">
      <c r="A144" s="203">
        <v>46049</v>
      </c>
      <c r="B144">
        <v>5.9550000000000001</v>
      </c>
      <c r="C144" s="184">
        <f t="shared" si="18"/>
        <v>1.5172178656665602E-2</v>
      </c>
      <c r="D144">
        <v>103.1</v>
      </c>
      <c r="E144" s="184">
        <f t="shared" si="18"/>
        <v>-1.5281757402101323E-2</v>
      </c>
      <c r="F144">
        <v>5.8819999999999997</v>
      </c>
      <c r="G144" s="184">
        <f t="shared" si="18"/>
        <v>1.7295053614666146E-2</v>
      </c>
      <c r="H144" s="125">
        <v>1459.62</v>
      </c>
      <c r="I144" s="184">
        <f t="shared" si="19"/>
        <v>1.1462296935926543E-2</v>
      </c>
      <c r="J144" s="125">
        <v>921.82299999999998</v>
      </c>
      <c r="K144" s="184">
        <f t="shared" si="20"/>
        <v>9.2845732654654595E-3</v>
      </c>
      <c r="L144" s="125">
        <v>1450.453</v>
      </c>
      <c r="M144" s="184">
        <f t="shared" si="21"/>
        <v>-7.7364188991830066E-4</v>
      </c>
      <c r="N144" s="116">
        <v>73.88</v>
      </c>
      <c r="O144" s="184">
        <f t="shared" si="22"/>
        <v>2.1288360519767652E-2</v>
      </c>
      <c r="P144">
        <v>87.02</v>
      </c>
      <c r="Q144" s="184">
        <f t="shared" si="23"/>
        <v>-7.7537058152794391E-3</v>
      </c>
      <c r="R144">
        <v>293.86009999999999</v>
      </c>
      <c r="S144" s="184">
        <f t="shared" si="24"/>
        <v>-8.3352990465701167E-3</v>
      </c>
      <c r="T144">
        <v>258.27</v>
      </c>
      <c r="U144" s="184">
        <f t="shared" si="25"/>
        <v>1.1197682158098686E-2</v>
      </c>
      <c r="V144" s="125">
        <v>6978.6</v>
      </c>
      <c r="W144" s="184">
        <f t="shared" si="26"/>
        <v>4.0818793047137725E-3</v>
      </c>
    </row>
    <row r="145" spans="1:23" ht="13" x14ac:dyDescent="0.3">
      <c r="A145" s="203">
        <v>46050</v>
      </c>
      <c r="B145">
        <v>5.87</v>
      </c>
      <c r="C145" s="184">
        <f t="shared" si="18"/>
        <v>-1.4273719563392101E-2</v>
      </c>
      <c r="D145">
        <v>101.8</v>
      </c>
      <c r="E145" s="184">
        <f t="shared" si="18"/>
        <v>-1.2609117361784649E-2</v>
      </c>
      <c r="F145">
        <v>5.6619999999999999</v>
      </c>
      <c r="G145" s="184">
        <f t="shared" si="18"/>
        <v>-3.7402244134648037E-2</v>
      </c>
      <c r="H145" s="125">
        <v>1448.259</v>
      </c>
      <c r="I145" s="184">
        <f t="shared" si="19"/>
        <v>-7.7835327002917726E-3</v>
      </c>
      <c r="J145" s="125">
        <v>908.33299999999997</v>
      </c>
      <c r="K145" s="184">
        <f t="shared" si="20"/>
        <v>-1.4634045798379959E-2</v>
      </c>
      <c r="L145" s="125">
        <v>1447.9059999999999</v>
      </c>
      <c r="M145" s="184">
        <f t="shared" si="21"/>
        <v>-1.7560031245411093E-3</v>
      </c>
      <c r="N145" s="116">
        <v>72.260000000000005</v>
      </c>
      <c r="O145" s="184">
        <f t="shared" si="22"/>
        <v>-2.1927449918787093E-2</v>
      </c>
      <c r="P145">
        <v>87.22</v>
      </c>
      <c r="Q145" s="184">
        <f t="shared" si="23"/>
        <v>2.2983222247759463E-3</v>
      </c>
      <c r="R145">
        <v>294.15989999999999</v>
      </c>
      <c r="S145" s="184">
        <f t="shared" si="24"/>
        <v>1.0202133600308607E-3</v>
      </c>
      <c r="T145">
        <v>256.43990000000002</v>
      </c>
      <c r="U145" s="184">
        <f t="shared" si="25"/>
        <v>-7.0859952762611185E-3</v>
      </c>
      <c r="V145" s="125">
        <v>6978.03</v>
      </c>
      <c r="W145" s="184">
        <f t="shared" si="26"/>
        <v>-8.1678273579316549E-5</v>
      </c>
    </row>
    <row r="146" spans="1:23" ht="13" x14ac:dyDescent="0.3">
      <c r="A146" s="203">
        <v>46051</v>
      </c>
      <c r="B146">
        <v>5.84</v>
      </c>
      <c r="C146" s="184">
        <f t="shared" si="18"/>
        <v>-5.1107325383305362E-3</v>
      </c>
      <c r="D146">
        <v>103.4</v>
      </c>
      <c r="E146" s="184">
        <f t="shared" si="18"/>
        <v>1.5717092337917571E-2</v>
      </c>
      <c r="F146">
        <v>5.13</v>
      </c>
      <c r="G146" s="184">
        <f t="shared" si="18"/>
        <v>-9.3959731543624164E-2</v>
      </c>
      <c r="H146" s="125">
        <v>1448.2840000000001</v>
      </c>
      <c r="I146" s="184">
        <f t="shared" si="19"/>
        <v>1.7262105742198701E-5</v>
      </c>
      <c r="J146" s="125">
        <v>890.04700000000003</v>
      </c>
      <c r="K146" s="184">
        <f t="shared" si="20"/>
        <v>-2.0131383534452613E-2</v>
      </c>
      <c r="L146" s="125">
        <v>1418.4290000000001</v>
      </c>
      <c r="M146" s="184">
        <f t="shared" si="21"/>
        <v>-2.0358365805514905E-2</v>
      </c>
      <c r="N146" s="116">
        <v>72.239999999999995</v>
      </c>
      <c r="O146" s="184">
        <f t="shared" si="22"/>
        <v>-2.7677830058137602E-4</v>
      </c>
      <c r="P146">
        <v>87.34</v>
      </c>
      <c r="Q146" s="184">
        <f t="shared" si="23"/>
        <v>1.3758312313690041E-3</v>
      </c>
      <c r="R146">
        <v>309.24</v>
      </c>
      <c r="S146" s="184">
        <f t="shared" si="24"/>
        <v>5.1264975273652244E-2</v>
      </c>
      <c r="T146">
        <v>258.27999999999997</v>
      </c>
      <c r="U146" s="184">
        <f t="shared" si="25"/>
        <v>7.1755604334580916E-3</v>
      </c>
      <c r="V146" s="125">
        <v>6969.01</v>
      </c>
      <c r="W146" s="184">
        <f t="shared" si="26"/>
        <v>-1.292628435245983E-3</v>
      </c>
    </row>
    <row r="147" spans="1:23" ht="13" x14ac:dyDescent="0.3">
      <c r="A147" s="203">
        <v>46052</v>
      </c>
      <c r="B147">
        <v>5.9660000000000002</v>
      </c>
      <c r="C147" s="184">
        <f t="shared" si="18"/>
        <v>2.1575342465753482E-2</v>
      </c>
      <c r="D147">
        <v>103</v>
      </c>
      <c r="E147" s="184">
        <f t="shared" si="18"/>
        <v>-3.8684719535783912E-3</v>
      </c>
      <c r="F147">
        <v>5.4240000000000004</v>
      </c>
      <c r="G147" s="184">
        <f t="shared" si="18"/>
        <v>5.7309941520467929E-2</v>
      </c>
      <c r="H147" s="125">
        <v>1462.796</v>
      </c>
      <c r="I147" s="184">
        <f t="shared" si="19"/>
        <v>1.0020134172579371E-2</v>
      </c>
      <c r="J147" s="125">
        <v>894.68499999999995</v>
      </c>
      <c r="K147" s="184">
        <f t="shared" si="20"/>
        <v>5.2109607694873642E-3</v>
      </c>
      <c r="L147" s="125">
        <v>1432.1489999999999</v>
      </c>
      <c r="M147" s="184">
        <f t="shared" si="21"/>
        <v>9.6726730770449552E-3</v>
      </c>
      <c r="N147" s="116">
        <v>73.45</v>
      </c>
      <c r="O147" s="184">
        <f t="shared" si="22"/>
        <v>1.6749723145072094E-2</v>
      </c>
      <c r="P147">
        <v>87.5</v>
      </c>
      <c r="Q147" s="184">
        <f t="shared" si="23"/>
        <v>1.8319212273871833E-3</v>
      </c>
      <c r="R147">
        <v>306.7</v>
      </c>
      <c r="S147" s="184">
        <f t="shared" si="24"/>
        <v>-8.2136851636270217E-3</v>
      </c>
      <c r="T147">
        <v>259.48</v>
      </c>
      <c r="U147" s="184">
        <f t="shared" si="25"/>
        <v>4.6461204893915344E-3</v>
      </c>
      <c r="V147" s="125">
        <v>6939.03</v>
      </c>
      <c r="W147" s="184">
        <f t="shared" si="26"/>
        <v>-4.3019022788029389E-3</v>
      </c>
    </row>
    <row r="148" spans="1:23" ht="13" x14ac:dyDescent="0.3">
      <c r="A148" s="203">
        <v>46055</v>
      </c>
      <c r="B148">
        <v>5.9790000000000001</v>
      </c>
      <c r="C148" s="184">
        <f t="shared" si="18"/>
        <v>2.1790144150184211E-3</v>
      </c>
      <c r="D148">
        <v>102.3</v>
      </c>
      <c r="E148" s="184">
        <f t="shared" si="18"/>
        <v>-6.7961165048543966E-3</v>
      </c>
      <c r="F148">
        <v>5.5839999999999996</v>
      </c>
      <c r="G148" s="184">
        <f t="shared" si="18"/>
        <v>2.9498525073746173E-2</v>
      </c>
      <c r="H148" s="125">
        <v>1478.335</v>
      </c>
      <c r="I148" s="184">
        <f t="shared" si="19"/>
        <v>1.062280728139808E-2</v>
      </c>
      <c r="J148" s="125">
        <v>909.38499999999999</v>
      </c>
      <c r="K148" s="184">
        <f t="shared" si="20"/>
        <v>1.6430363759311988E-2</v>
      </c>
      <c r="L148" s="125">
        <v>1447.9280000000001</v>
      </c>
      <c r="M148" s="184">
        <f t="shared" si="21"/>
        <v>1.1017708352971811E-2</v>
      </c>
      <c r="N148" s="116">
        <v>75.09</v>
      </c>
      <c r="O148" s="184">
        <f t="shared" si="22"/>
        <v>2.2328114363512602E-2</v>
      </c>
      <c r="P148">
        <v>88.22</v>
      </c>
      <c r="Q148" s="184">
        <f t="shared" si="23"/>
        <v>8.228571428571415E-3</v>
      </c>
      <c r="R148">
        <v>314.73</v>
      </c>
      <c r="S148" s="184">
        <f t="shared" si="24"/>
        <v>2.6181936746005965E-2</v>
      </c>
      <c r="T148">
        <v>270.01</v>
      </c>
      <c r="U148" s="184">
        <f t="shared" si="25"/>
        <v>4.0581162324649193E-2</v>
      </c>
      <c r="V148" s="125">
        <v>6976.44</v>
      </c>
      <c r="W148" s="184">
        <f t="shared" si="26"/>
        <v>5.3912434446889345E-3</v>
      </c>
    </row>
    <row r="149" spans="1:23" ht="13" x14ac:dyDescent="0.3">
      <c r="A149" s="203">
        <v>46056</v>
      </c>
      <c r="B149">
        <v>6.0720000000000001</v>
      </c>
      <c r="C149" s="184">
        <f t="shared" si="18"/>
        <v>1.5554440541896633E-2</v>
      </c>
      <c r="D149">
        <v>102.6</v>
      </c>
      <c r="E149" s="184">
        <f t="shared" si="18"/>
        <v>2.9325513196480661E-3</v>
      </c>
      <c r="F149">
        <v>5.6159999999999997</v>
      </c>
      <c r="G149" s="184">
        <f t="shared" si="18"/>
        <v>5.7306590257879715E-3</v>
      </c>
      <c r="H149" s="125">
        <v>1494.0719999999999</v>
      </c>
      <c r="I149" s="184">
        <f t="shared" si="19"/>
        <v>1.0645083827413849E-2</v>
      </c>
      <c r="J149" s="125">
        <v>917.82100000000003</v>
      </c>
      <c r="K149" s="184">
        <f t="shared" si="20"/>
        <v>9.2765990202169982E-3</v>
      </c>
      <c r="L149" s="125">
        <v>1449.2449999999999</v>
      </c>
      <c r="M149" s="184">
        <f t="shared" si="21"/>
        <v>9.0957561425691045E-4</v>
      </c>
      <c r="N149" s="116">
        <v>76.709999999999994</v>
      </c>
      <c r="O149" s="184">
        <f t="shared" si="22"/>
        <v>2.1574111066719807E-2</v>
      </c>
      <c r="P149">
        <v>87.86</v>
      </c>
      <c r="Q149" s="184">
        <f t="shared" si="23"/>
        <v>-4.0807073226025777E-3</v>
      </c>
      <c r="R149">
        <v>294.31009999999998</v>
      </c>
      <c r="S149" s="184">
        <f t="shared" si="24"/>
        <v>-6.4880691386267716E-2</v>
      </c>
      <c r="T149">
        <v>269.48</v>
      </c>
      <c r="U149" s="184">
        <f t="shared" si="25"/>
        <v>-1.9628902633234795E-3</v>
      </c>
      <c r="V149" s="125">
        <v>6917.81</v>
      </c>
      <c r="W149" s="184">
        <f t="shared" si="26"/>
        <v>-8.4039997477222197E-3</v>
      </c>
    </row>
    <row r="150" spans="1:23" ht="13" x14ac:dyDescent="0.3">
      <c r="A150" s="203">
        <v>46057</v>
      </c>
      <c r="B150">
        <v>6.1280000000000001</v>
      </c>
      <c r="C150" s="184">
        <f t="shared" si="18"/>
        <v>9.2226613965744487E-3</v>
      </c>
      <c r="D150">
        <v>104.6</v>
      </c>
      <c r="E150" s="184">
        <f t="shared" si="18"/>
        <v>1.9493177387914232E-2</v>
      </c>
      <c r="F150">
        <v>5.76</v>
      </c>
      <c r="G150" s="184">
        <f t="shared" si="18"/>
        <v>2.5641025641025664E-2</v>
      </c>
      <c r="H150" s="125">
        <v>1499.366</v>
      </c>
      <c r="I150" s="184">
        <f t="shared" si="19"/>
        <v>3.5433365995749182E-3</v>
      </c>
      <c r="J150" s="125">
        <v>924.68799999999999</v>
      </c>
      <c r="K150" s="184">
        <f t="shared" si="20"/>
        <v>7.4818510363131394E-3</v>
      </c>
      <c r="L150" s="125">
        <v>1440.2670000000001</v>
      </c>
      <c r="M150" s="184">
        <f t="shared" si="21"/>
        <v>-6.194949784197868E-3</v>
      </c>
      <c r="N150" s="116">
        <v>76.209999999999994</v>
      </c>
      <c r="O150" s="184">
        <f t="shared" si="22"/>
        <v>-6.5180550123843054E-3</v>
      </c>
      <c r="P150">
        <v>90.6</v>
      </c>
      <c r="Q150" s="184">
        <f t="shared" si="23"/>
        <v>3.1185977691782323E-2</v>
      </c>
      <c r="R150">
        <v>289.05</v>
      </c>
      <c r="S150" s="184">
        <f t="shared" si="24"/>
        <v>-1.7872645213330995E-2</v>
      </c>
      <c r="T150">
        <v>276.49</v>
      </c>
      <c r="U150" s="184">
        <f t="shared" si="25"/>
        <v>2.6013062193854797E-2</v>
      </c>
      <c r="V150" s="125">
        <v>6882.72</v>
      </c>
      <c r="W150" s="184">
        <f t="shared" si="26"/>
        <v>-5.0724145358141005E-3</v>
      </c>
    </row>
    <row r="151" spans="1:23" ht="13" x14ac:dyDescent="0.3">
      <c r="A151" s="203">
        <v>46058</v>
      </c>
      <c r="B151">
        <v>5.9</v>
      </c>
      <c r="C151" s="184">
        <f t="shared" si="18"/>
        <v>-3.7206266318537816E-2</v>
      </c>
      <c r="D151">
        <v>102.2</v>
      </c>
      <c r="E151" s="184">
        <f t="shared" si="18"/>
        <v>-2.2944550669215982E-2</v>
      </c>
      <c r="F151">
        <v>5.8</v>
      </c>
      <c r="G151" s="184">
        <f t="shared" si="18"/>
        <v>6.944444444444451E-3</v>
      </c>
      <c r="H151" s="125">
        <v>1471.0170000000001</v>
      </c>
      <c r="I151" s="184">
        <f t="shared" si="19"/>
        <v>-1.890732482929447E-2</v>
      </c>
      <c r="J151" s="125">
        <v>914.75599999999997</v>
      </c>
      <c r="K151" s="184">
        <f t="shared" si="20"/>
        <v>-1.0740920180644733E-2</v>
      </c>
      <c r="L151" s="125">
        <v>1432.8689999999999</v>
      </c>
      <c r="M151" s="184">
        <f t="shared" si="21"/>
        <v>-5.1365475984662132E-3</v>
      </c>
      <c r="N151" s="116">
        <v>73.010000000000005</v>
      </c>
      <c r="O151" s="184">
        <f t="shared" si="22"/>
        <v>-4.1989240257183952E-2</v>
      </c>
      <c r="P151">
        <v>88.4</v>
      </c>
      <c r="Q151" s="184">
        <f t="shared" si="23"/>
        <v>-2.4282560706401644E-2</v>
      </c>
      <c r="R151">
        <v>289.88990000000001</v>
      </c>
      <c r="S151" s="184">
        <f t="shared" si="24"/>
        <v>2.9057256530012109E-3</v>
      </c>
      <c r="T151">
        <v>275.90989999999999</v>
      </c>
      <c r="U151" s="184">
        <f t="shared" si="25"/>
        <v>-2.098086730080711E-3</v>
      </c>
      <c r="V151" s="125">
        <v>6798.4</v>
      </c>
      <c r="W151" s="184">
        <f t="shared" si="26"/>
        <v>-1.2250970546528206E-2</v>
      </c>
    </row>
    <row r="152" spans="1:23" ht="13" x14ac:dyDescent="0.3">
      <c r="A152" s="203">
        <v>46059</v>
      </c>
      <c r="B152">
        <v>5.9660000000000002</v>
      </c>
      <c r="C152" s="184">
        <f t="shared" si="18"/>
        <v>1.1186440677966073E-2</v>
      </c>
      <c r="D152">
        <v>101.5</v>
      </c>
      <c r="E152" s="184">
        <f t="shared" si="18"/>
        <v>-6.8493150684931781E-3</v>
      </c>
      <c r="F152">
        <v>5.8840000000000003</v>
      </c>
      <c r="G152" s="184">
        <f t="shared" si="18"/>
        <v>1.4482758620689744E-2</v>
      </c>
      <c r="H152" s="125">
        <v>1472.434</v>
      </c>
      <c r="I152" s="184">
        <f t="shared" si="19"/>
        <v>9.6327914633203855E-4</v>
      </c>
      <c r="J152" s="125">
        <v>919.50300000000004</v>
      </c>
      <c r="K152" s="184">
        <f t="shared" si="20"/>
        <v>5.1893619719357636E-3</v>
      </c>
      <c r="L152" s="125">
        <v>1446.002</v>
      </c>
      <c r="M152" s="184">
        <f t="shared" si="21"/>
        <v>9.165527344090799E-3</v>
      </c>
      <c r="N152" s="116">
        <v>73.94</v>
      </c>
      <c r="O152" s="184">
        <f t="shared" si="22"/>
        <v>1.2737981098479558E-2</v>
      </c>
      <c r="P152">
        <v>88.68</v>
      </c>
      <c r="Q152" s="184">
        <f t="shared" si="23"/>
        <v>3.1674208144796506E-3</v>
      </c>
      <c r="R152">
        <v>298.92989999999998</v>
      </c>
      <c r="S152" s="184">
        <f t="shared" si="24"/>
        <v>3.1184253056073922E-2</v>
      </c>
      <c r="T152">
        <v>278.12009999999998</v>
      </c>
      <c r="U152" s="184">
        <f t="shared" si="25"/>
        <v>8.0105860645086902E-3</v>
      </c>
      <c r="V152" s="125">
        <v>6932.3</v>
      </c>
      <c r="W152" s="184">
        <f t="shared" si="26"/>
        <v>1.9695810779006905E-2</v>
      </c>
    </row>
    <row r="153" spans="1:23" ht="13" x14ac:dyDescent="0.3">
      <c r="A153" s="203">
        <v>46062</v>
      </c>
      <c r="B153">
        <v>6.0490000000000004</v>
      </c>
      <c r="C153" s="184">
        <f t="shared" si="18"/>
        <v>1.3912168957425442E-2</v>
      </c>
      <c r="D153">
        <v>101.6</v>
      </c>
      <c r="E153" s="184">
        <f t="shared" si="18"/>
        <v>9.8522167487679127E-4</v>
      </c>
      <c r="F153">
        <v>5.9660000000000002</v>
      </c>
      <c r="G153" s="184">
        <f t="shared" si="18"/>
        <v>1.3936097892590048E-2</v>
      </c>
      <c r="H153" s="125">
        <v>1501.1659999999999</v>
      </c>
      <c r="I153" s="184">
        <f t="shared" si="19"/>
        <v>1.9513268506432188E-2</v>
      </c>
      <c r="J153" s="125">
        <v>924.88800000000003</v>
      </c>
      <c r="K153" s="184">
        <f t="shared" si="20"/>
        <v>5.8564246119914678E-3</v>
      </c>
      <c r="L153" s="125">
        <v>1462.6679999999999</v>
      </c>
      <c r="M153" s="184">
        <f t="shared" si="21"/>
        <v>1.1525571887175772E-2</v>
      </c>
      <c r="N153" s="116">
        <v>78.64</v>
      </c>
      <c r="O153" s="184">
        <f t="shared" si="22"/>
        <v>6.3565052745469336E-2</v>
      </c>
      <c r="P153">
        <v>88.04</v>
      </c>
      <c r="Q153" s="184">
        <f t="shared" si="23"/>
        <v>-7.2169598556608089E-3</v>
      </c>
      <c r="R153">
        <v>296.34010000000001</v>
      </c>
      <c r="S153" s="184">
        <f t="shared" si="24"/>
        <v>-8.6635696194993159E-3</v>
      </c>
      <c r="T153">
        <v>274.62009999999998</v>
      </c>
      <c r="U153" s="184">
        <f t="shared" si="25"/>
        <v>-1.2584491376207617E-2</v>
      </c>
      <c r="V153" s="125">
        <v>6964.82</v>
      </c>
      <c r="W153" s="184">
        <f t="shared" si="26"/>
        <v>4.691083767292172E-3</v>
      </c>
    </row>
    <row r="154" spans="1:23" ht="13" x14ac:dyDescent="0.3">
      <c r="A154" s="203">
        <v>46063</v>
      </c>
      <c r="B154">
        <v>6.048</v>
      </c>
      <c r="C154" s="184">
        <f t="shared" si="18"/>
        <v>-1.6531658125315489E-4</v>
      </c>
      <c r="D154">
        <v>104.9</v>
      </c>
      <c r="E154" s="184">
        <f t="shared" si="18"/>
        <v>3.2480314960630037E-2</v>
      </c>
      <c r="F154">
        <v>5.9740000000000002</v>
      </c>
      <c r="G154" s="184">
        <f t="shared" si="18"/>
        <v>1.3409319477036552E-3</v>
      </c>
      <c r="H154" s="125">
        <v>1500.29</v>
      </c>
      <c r="I154" s="184">
        <f t="shared" si="19"/>
        <v>-5.8354638993953791E-4</v>
      </c>
      <c r="J154" s="125">
        <v>923.779</v>
      </c>
      <c r="K154" s="184">
        <f t="shared" si="20"/>
        <v>-1.1990641028968236E-3</v>
      </c>
      <c r="L154" s="125">
        <v>1461.7049999999999</v>
      </c>
      <c r="M154" s="184">
        <f t="shared" si="21"/>
        <v>-6.5838590849048829E-4</v>
      </c>
      <c r="N154" s="116">
        <v>76.55</v>
      </c>
      <c r="O154" s="184">
        <f t="shared" si="22"/>
        <v>-2.6576805696846433E-2</v>
      </c>
      <c r="P154">
        <v>89.12</v>
      </c>
      <c r="Q154" s="184">
        <f t="shared" si="23"/>
        <v>1.226715129486595E-2</v>
      </c>
      <c r="R154">
        <v>291.76</v>
      </c>
      <c r="S154" s="184">
        <f t="shared" si="24"/>
        <v>-1.5455552589744067E-2</v>
      </c>
      <c r="T154">
        <v>273.67989999999998</v>
      </c>
      <c r="U154" s="184">
        <f t="shared" si="25"/>
        <v>-3.4236386921423613E-3</v>
      </c>
      <c r="V154" s="125">
        <v>6941.81</v>
      </c>
      <c r="W154" s="184">
        <f t="shared" si="26"/>
        <v>-3.3037465433420118E-3</v>
      </c>
    </row>
    <row r="155" spans="1:23" ht="13" x14ac:dyDescent="0.3">
      <c r="A155" s="203">
        <v>46064</v>
      </c>
      <c r="B155">
        <v>5.8890000000000002</v>
      </c>
      <c r="C155" s="184">
        <f t="shared" si="18"/>
        <v>-2.6289682539682509E-2</v>
      </c>
      <c r="D155">
        <v>104.9</v>
      </c>
      <c r="E155" s="184">
        <f t="shared" si="18"/>
        <v>0</v>
      </c>
      <c r="F155">
        <v>6.0720000000000001</v>
      </c>
      <c r="G155" s="184">
        <f t="shared" si="18"/>
        <v>1.6404419149648453E-2</v>
      </c>
      <c r="H155" s="125">
        <v>1489.664</v>
      </c>
      <c r="I155" s="184">
        <f t="shared" si="19"/>
        <v>-7.0826306913996471E-3</v>
      </c>
      <c r="J155" s="125">
        <v>935.84400000000005</v>
      </c>
      <c r="K155" s="184">
        <f t="shared" si="20"/>
        <v>1.3060483080910104E-2</v>
      </c>
      <c r="L155" s="125">
        <v>1455.874</v>
      </c>
      <c r="M155" s="184">
        <f t="shared" si="21"/>
        <v>-3.9891770227233978E-3</v>
      </c>
      <c r="N155" s="116">
        <v>74.59</v>
      </c>
      <c r="O155" s="184">
        <f t="shared" si="22"/>
        <v>-2.5604180274330424E-2</v>
      </c>
      <c r="P155">
        <v>89.7</v>
      </c>
      <c r="Q155" s="184">
        <f t="shared" si="23"/>
        <v>6.5080789946139845E-3</v>
      </c>
      <c r="R155">
        <v>272.81009999999998</v>
      </c>
      <c r="S155" s="184">
        <f t="shared" si="24"/>
        <v>-6.4950301617768075E-2</v>
      </c>
      <c r="T155">
        <v>275.5</v>
      </c>
      <c r="U155" s="184">
        <f t="shared" si="25"/>
        <v>6.6504701295200166E-3</v>
      </c>
      <c r="V155" s="125">
        <v>6941.47</v>
      </c>
      <c r="W155" s="184">
        <f t="shared" si="26"/>
        <v>-4.8978580514324868E-5</v>
      </c>
    </row>
    <row r="156" spans="1:23" ht="13" x14ac:dyDescent="0.3">
      <c r="A156" s="203">
        <v>46065</v>
      </c>
      <c r="B156">
        <v>5.8479999999999999</v>
      </c>
      <c r="C156" s="184">
        <f t="shared" si="18"/>
        <v>-6.9621327899474219E-3</v>
      </c>
      <c r="D156">
        <v>102.8</v>
      </c>
      <c r="E156" s="184">
        <f t="shared" si="18"/>
        <v>-2.0019065776930491E-2</v>
      </c>
      <c r="F156">
        <v>5.8319999999999999</v>
      </c>
      <c r="G156" s="184">
        <f t="shared" si="18"/>
        <v>-3.9525691699604779E-2</v>
      </c>
      <c r="H156" s="125">
        <v>1481.1510000000001</v>
      </c>
      <c r="I156" s="184">
        <f t="shared" si="19"/>
        <v>-5.7147115054132476E-3</v>
      </c>
      <c r="J156" s="125">
        <v>914.41200000000003</v>
      </c>
      <c r="K156" s="184">
        <f t="shared" si="20"/>
        <v>-2.2901252772898062E-2</v>
      </c>
      <c r="L156" s="125">
        <v>1453.989</v>
      </c>
      <c r="M156" s="184">
        <f t="shared" si="21"/>
        <v>-1.2947549032402467E-3</v>
      </c>
      <c r="N156" s="116">
        <v>74.14</v>
      </c>
      <c r="O156" s="184">
        <f t="shared" si="22"/>
        <v>-6.0329802922644161E-3</v>
      </c>
      <c r="P156">
        <v>87.6</v>
      </c>
      <c r="Q156" s="184">
        <f t="shared" si="23"/>
        <v>-2.3411371237458289E-2</v>
      </c>
      <c r="R156">
        <v>259.52</v>
      </c>
      <c r="S156" s="184">
        <f t="shared" si="24"/>
        <v>-4.8715571747526928E-2</v>
      </c>
      <c r="T156">
        <v>261.73</v>
      </c>
      <c r="U156" s="184">
        <f t="shared" si="25"/>
        <v>-4.9981851179673256E-2</v>
      </c>
      <c r="V156" s="125">
        <v>6832.76</v>
      </c>
      <c r="W156" s="184">
        <f t="shared" si="26"/>
        <v>-1.5660947897203334E-2</v>
      </c>
    </row>
    <row r="157" spans="1:23" ht="13" x14ac:dyDescent="0.3">
      <c r="A157" s="203">
        <v>46066</v>
      </c>
      <c r="B157">
        <v>5.6970000000000001</v>
      </c>
      <c r="C157" s="184">
        <f t="shared" si="18"/>
        <v>-2.5820793433652497E-2</v>
      </c>
      <c r="D157">
        <v>103.6</v>
      </c>
      <c r="E157" s="184">
        <f t="shared" si="18"/>
        <v>7.7821011673151474E-3</v>
      </c>
      <c r="F157">
        <v>5.8680000000000003</v>
      </c>
      <c r="G157" s="184">
        <f t="shared" si="18"/>
        <v>6.1728395061729216E-3</v>
      </c>
      <c r="H157" s="125">
        <v>1452.895</v>
      </c>
      <c r="I157" s="184">
        <f t="shared" si="19"/>
        <v>-1.9077055614181191E-2</v>
      </c>
      <c r="J157" s="125">
        <v>913.41</v>
      </c>
      <c r="K157" s="184">
        <f t="shared" si="20"/>
        <v>-1.0957861445388582E-3</v>
      </c>
      <c r="L157" s="125">
        <v>1453.508</v>
      </c>
      <c r="M157" s="184">
        <f t="shared" si="21"/>
        <v>-3.3081405705269744E-4</v>
      </c>
      <c r="N157" s="116">
        <v>71.33</v>
      </c>
      <c r="O157" s="184">
        <f t="shared" si="22"/>
        <v>-3.7901267871594313E-2</v>
      </c>
      <c r="P157">
        <v>88.9</v>
      </c>
      <c r="Q157" s="184">
        <f t="shared" si="23"/>
        <v>1.4840182648401957E-2</v>
      </c>
      <c r="R157">
        <v>262.37990000000002</v>
      </c>
      <c r="S157" s="184">
        <f t="shared" si="24"/>
        <v>1.1019959926017413E-2</v>
      </c>
      <c r="T157">
        <v>255.78</v>
      </c>
      <c r="U157" s="184">
        <f t="shared" si="25"/>
        <v>-2.2733351163412741E-2</v>
      </c>
      <c r="V157" s="125">
        <v>6836.17</v>
      </c>
      <c r="W157" s="184">
        <f t="shared" si="26"/>
        <v>4.9906626312059177E-4</v>
      </c>
    </row>
    <row r="158" spans="1:23" ht="13" x14ac:dyDescent="0.3">
      <c r="A158" s="203">
        <v>46069</v>
      </c>
      <c r="B158">
        <v>5.6520000000000001</v>
      </c>
      <c r="C158" s="184">
        <f t="shared" si="18"/>
        <v>-7.8988941548183127E-3</v>
      </c>
      <c r="D158">
        <v>102.3</v>
      </c>
      <c r="E158" s="184">
        <f t="shared" si="18"/>
        <v>-1.2548262548262521E-2</v>
      </c>
      <c r="F158">
        <v>5.9619999999999997</v>
      </c>
      <c r="G158" s="184">
        <f t="shared" si="18"/>
        <v>1.6019086571233711E-2</v>
      </c>
      <c r="H158" s="125">
        <v>1452.93</v>
      </c>
      <c r="I158" s="184">
        <f t="shared" si="19"/>
        <v>2.408983443406568E-5</v>
      </c>
      <c r="J158" s="125">
        <v>921.423</v>
      </c>
      <c r="K158" s="184">
        <f t="shared" si="20"/>
        <v>8.7726212763162593E-3</v>
      </c>
      <c r="L158" s="125">
        <v>1444.481</v>
      </c>
      <c r="M158" s="184">
        <f t="shared" si="21"/>
        <v>-6.2104921335142593E-3</v>
      </c>
      <c r="N158" s="116">
        <v>71.72</v>
      </c>
      <c r="O158" s="184">
        <f t="shared" si="22"/>
        <v>5.4675452123931108E-3</v>
      </c>
      <c r="P158">
        <v>89.24</v>
      </c>
      <c r="Q158" s="184">
        <f t="shared" si="23"/>
        <v>3.8245219347580336E-3</v>
      </c>
      <c r="R158">
        <v>262.37990000000002</v>
      </c>
      <c r="S158" s="184">
        <f t="shared" si="24"/>
        <v>0</v>
      </c>
      <c r="T158">
        <v>255.78</v>
      </c>
      <c r="U158" s="184">
        <f t="shared" si="25"/>
        <v>0</v>
      </c>
      <c r="V158" s="125">
        <v>6836.17</v>
      </c>
      <c r="W158" s="184">
        <f t="shared" si="26"/>
        <v>0</v>
      </c>
    </row>
    <row r="159" spans="1:23" ht="13" x14ac:dyDescent="0.3">
      <c r="A159" s="203">
        <v>46070</v>
      </c>
      <c r="B159">
        <v>5.7240000000000002</v>
      </c>
      <c r="C159" s="184">
        <f t="shared" si="18"/>
        <v>1.2738853503184724E-2</v>
      </c>
      <c r="D159">
        <v>102.5</v>
      </c>
      <c r="E159" s="184">
        <f t="shared" si="18"/>
        <v>1.955034213098757E-3</v>
      </c>
      <c r="F159">
        <v>6.016</v>
      </c>
      <c r="G159" s="184">
        <f t="shared" si="18"/>
        <v>9.0573633009057818E-3</v>
      </c>
      <c r="H159" s="125">
        <v>1465.1579999999999</v>
      </c>
      <c r="I159" s="184">
        <f t="shared" si="19"/>
        <v>8.4160971278725311E-3</v>
      </c>
      <c r="J159" s="125">
        <v>926.94399999999996</v>
      </c>
      <c r="K159" s="184">
        <f t="shared" si="20"/>
        <v>5.9918191753407044E-3</v>
      </c>
      <c r="L159" s="125">
        <v>1456.8920000000001</v>
      </c>
      <c r="M159" s="184">
        <f t="shared" si="21"/>
        <v>8.5920133252012712E-3</v>
      </c>
      <c r="N159" s="116">
        <v>73.16</v>
      </c>
      <c r="O159" s="184">
        <f t="shared" si="22"/>
        <v>2.0078081427774647E-2</v>
      </c>
      <c r="P159">
        <v>90.32</v>
      </c>
      <c r="Q159" s="184">
        <f t="shared" si="23"/>
        <v>1.2102196324518135E-2</v>
      </c>
      <c r="R159">
        <v>258.31009999999998</v>
      </c>
      <c r="S159" s="184">
        <f t="shared" si="24"/>
        <v>-1.5511096696050433E-2</v>
      </c>
      <c r="T159">
        <v>263.87990000000002</v>
      </c>
      <c r="U159" s="184">
        <f t="shared" si="25"/>
        <v>3.166744858863093E-2</v>
      </c>
      <c r="V159" s="125">
        <v>6843.22</v>
      </c>
      <c r="W159" s="184">
        <f t="shared" si="26"/>
        <v>1.0312792104351094E-3</v>
      </c>
    </row>
    <row r="160" spans="1:23" ht="13" x14ac:dyDescent="0.3">
      <c r="A160" s="203">
        <v>46071</v>
      </c>
      <c r="B160">
        <v>5.8380000000000001</v>
      </c>
      <c r="C160" s="184">
        <f t="shared" si="18"/>
        <v>1.9916142557651971E-2</v>
      </c>
      <c r="D160">
        <v>103.7</v>
      </c>
      <c r="E160" s="184">
        <f t="shared" si="18"/>
        <v>1.1707317073170759E-2</v>
      </c>
      <c r="F160">
        <v>6.26</v>
      </c>
      <c r="G160" s="184">
        <f t="shared" si="18"/>
        <v>4.0558510638297837E-2</v>
      </c>
      <c r="H160" s="125">
        <v>1482.9649999999999</v>
      </c>
      <c r="I160" s="184">
        <f t="shared" si="19"/>
        <v>1.21536380376724E-2</v>
      </c>
      <c r="J160" s="125">
        <v>940.65</v>
      </c>
      <c r="K160" s="184">
        <f t="shared" si="20"/>
        <v>1.4786222252908501E-2</v>
      </c>
      <c r="L160" s="125">
        <v>1471.9290000000001</v>
      </c>
      <c r="M160" s="184">
        <f t="shared" si="21"/>
        <v>1.0321286684256647E-2</v>
      </c>
      <c r="N160" s="116">
        <v>74.66</v>
      </c>
      <c r="O160" s="184">
        <f t="shared" si="22"/>
        <v>2.050300710770913E-2</v>
      </c>
      <c r="P160">
        <v>91.26</v>
      </c>
      <c r="Q160" s="184">
        <f t="shared" si="23"/>
        <v>1.0407440212577635E-2</v>
      </c>
      <c r="R160">
        <v>260.79000000000002</v>
      </c>
      <c r="S160" s="184">
        <f t="shared" si="24"/>
        <v>9.6004763267098087E-3</v>
      </c>
      <c r="T160">
        <v>264.3501</v>
      </c>
      <c r="U160" s="184">
        <f t="shared" si="25"/>
        <v>1.7818712224765018E-3</v>
      </c>
      <c r="V160" s="125">
        <v>6881.31</v>
      </c>
      <c r="W160" s="184">
        <f t="shared" si="26"/>
        <v>5.5660931549767721E-3</v>
      </c>
    </row>
    <row r="161" spans="1:23" ht="13" x14ac:dyDescent="0.3">
      <c r="A161" s="203">
        <v>46072</v>
      </c>
      <c r="B161">
        <v>5.7480000000000002</v>
      </c>
      <c r="C161" s="184">
        <f t="shared" si="18"/>
        <v>-1.5416238437821148E-2</v>
      </c>
      <c r="D161">
        <v>102.4</v>
      </c>
      <c r="E161" s="184">
        <f t="shared" si="18"/>
        <v>-1.2536162005785893E-2</v>
      </c>
      <c r="F161">
        <v>6.35</v>
      </c>
      <c r="G161" s="184">
        <f t="shared" si="18"/>
        <v>1.43769968051118E-2</v>
      </c>
      <c r="H161" s="125">
        <v>1465.1569999999999</v>
      </c>
      <c r="I161" s="184">
        <f t="shared" si="19"/>
        <v>-1.2008375113370844E-2</v>
      </c>
      <c r="J161" s="125">
        <v>939.55</v>
      </c>
      <c r="K161" s="184">
        <f t="shared" si="20"/>
        <v>-1.1694041354382849E-3</v>
      </c>
      <c r="L161" s="125">
        <v>1464.8040000000001</v>
      </c>
      <c r="M161" s="184">
        <f t="shared" si="21"/>
        <v>-4.8405867402571724E-3</v>
      </c>
      <c r="N161" s="116">
        <v>72.849999999999994</v>
      </c>
      <c r="O161" s="184">
        <f t="shared" si="22"/>
        <v>-2.4243236003214604E-2</v>
      </c>
      <c r="P161">
        <v>90.32</v>
      </c>
      <c r="Q161" s="184">
        <f t="shared" si="23"/>
        <v>-1.030024106947197E-2</v>
      </c>
      <c r="R161">
        <v>256.27999999999997</v>
      </c>
      <c r="S161" s="184">
        <f t="shared" si="24"/>
        <v>-1.7293607883738054E-2</v>
      </c>
      <c r="T161">
        <v>260.58010000000002</v>
      </c>
      <c r="U161" s="184">
        <f t="shared" si="25"/>
        <v>-1.4261390481789043E-2</v>
      </c>
      <c r="V161" s="125">
        <v>6861.89</v>
      </c>
      <c r="W161" s="184">
        <f t="shared" si="26"/>
        <v>-2.8221370640183442E-3</v>
      </c>
    </row>
    <row r="162" spans="1:23" ht="13" x14ac:dyDescent="0.3">
      <c r="A162" s="203">
        <v>46073</v>
      </c>
      <c r="B162">
        <v>5.8710000000000004</v>
      </c>
      <c r="C162" s="184">
        <f t="shared" si="18"/>
        <v>2.1398747390396697E-2</v>
      </c>
      <c r="D162">
        <v>103.1</v>
      </c>
      <c r="E162" s="184">
        <f t="shared" si="18"/>
        <v>6.835937499999889E-3</v>
      </c>
      <c r="F162">
        <v>6.4240000000000004</v>
      </c>
      <c r="G162" s="184">
        <f t="shared" si="18"/>
        <v>1.165354330708673E-2</v>
      </c>
      <c r="H162" s="125">
        <v>1487.2090000000001</v>
      </c>
      <c r="I162" s="184">
        <f t="shared" si="19"/>
        <v>1.505094675860685E-2</v>
      </c>
      <c r="J162" s="125">
        <v>946.68299999999999</v>
      </c>
      <c r="K162" s="184">
        <f t="shared" si="20"/>
        <v>7.591932308019838E-3</v>
      </c>
      <c r="L162" s="125">
        <v>1476.847</v>
      </c>
      <c r="M162" s="184">
        <f t="shared" si="21"/>
        <v>8.2215777674008884E-3</v>
      </c>
      <c r="N162" s="116">
        <v>73.930000000000007</v>
      </c>
      <c r="O162" s="184">
        <f t="shared" si="22"/>
        <v>1.4824982841455217E-2</v>
      </c>
      <c r="P162">
        <v>90.56</v>
      </c>
      <c r="Q162" s="184">
        <f t="shared" si="23"/>
        <v>2.6572187776794632E-3</v>
      </c>
      <c r="R162">
        <v>257.15989999999999</v>
      </c>
      <c r="S162" s="184">
        <f t="shared" si="24"/>
        <v>3.4333541439051842E-3</v>
      </c>
      <c r="T162">
        <v>264.58010000000002</v>
      </c>
      <c r="U162" s="184">
        <f t="shared" si="25"/>
        <v>1.5350366355681036E-2</v>
      </c>
      <c r="V162" s="125">
        <v>6909.51</v>
      </c>
      <c r="W162" s="184">
        <f t="shared" si="26"/>
        <v>6.9397789821754484E-3</v>
      </c>
    </row>
    <row r="163" spans="1:23" ht="13" x14ac:dyDescent="0.3">
      <c r="A163" s="203">
        <v>46076</v>
      </c>
      <c r="B163">
        <v>5.8630000000000004</v>
      </c>
      <c r="C163" s="184">
        <f t="shared" si="18"/>
        <v>-1.3626298756600249E-3</v>
      </c>
      <c r="D163">
        <v>100.7</v>
      </c>
      <c r="E163" s="184">
        <f t="shared" si="18"/>
        <v>-2.3278370514063933E-2</v>
      </c>
      <c r="F163">
        <v>6.4160000000000004</v>
      </c>
      <c r="G163" s="184">
        <f t="shared" si="18"/>
        <v>-1.2453300124533012E-3</v>
      </c>
      <c r="H163" s="125">
        <v>1496.163</v>
      </c>
      <c r="I163" s="184">
        <f t="shared" si="19"/>
        <v>6.0206736242182169E-3</v>
      </c>
      <c r="J163" s="125">
        <v>946.05799999999999</v>
      </c>
      <c r="K163" s="184">
        <f t="shared" si="20"/>
        <v>-6.6019987683311099E-4</v>
      </c>
      <c r="L163" s="125">
        <v>1463.2560000000001</v>
      </c>
      <c r="M163" s="184">
        <f t="shared" si="21"/>
        <v>-9.2027136189462375E-3</v>
      </c>
      <c r="N163" s="116">
        <v>73.7</v>
      </c>
      <c r="O163" s="184">
        <f t="shared" si="22"/>
        <v>-3.1110509941837407E-3</v>
      </c>
      <c r="P163">
        <v>87.96</v>
      </c>
      <c r="Q163" s="184">
        <f t="shared" si="23"/>
        <v>-2.8710247349823415E-2</v>
      </c>
      <c r="R163">
        <v>223.35</v>
      </c>
      <c r="S163" s="184">
        <f t="shared" si="24"/>
        <v>-0.13147423062460359</v>
      </c>
      <c r="T163">
        <v>266.17989999999998</v>
      </c>
      <c r="U163" s="184">
        <f t="shared" si="25"/>
        <v>6.0465620808214946E-3</v>
      </c>
      <c r="V163" s="125">
        <v>6837.75</v>
      </c>
      <c r="W163" s="184">
        <f t="shared" si="26"/>
        <v>-1.0385685815636741E-2</v>
      </c>
    </row>
    <row r="164" spans="1:23" ht="13" x14ac:dyDescent="0.3">
      <c r="A164" s="203">
        <v>46077</v>
      </c>
      <c r="B164">
        <v>5.7610000000000001</v>
      </c>
      <c r="C164" s="184">
        <f t="shared" si="18"/>
        <v>-1.7397236909432085E-2</v>
      </c>
      <c r="D164">
        <v>102.4</v>
      </c>
      <c r="E164" s="184">
        <f t="shared" si="18"/>
        <v>1.6881827209533296E-2</v>
      </c>
      <c r="F164">
        <v>6.3239999999999998</v>
      </c>
      <c r="G164" s="184">
        <f t="shared" si="18"/>
        <v>-1.433915211970083E-2</v>
      </c>
      <c r="H164" s="125">
        <v>1494.6790000000001</v>
      </c>
      <c r="I164" s="184">
        <f t="shared" si="19"/>
        <v>-9.9187053816992112E-4</v>
      </c>
      <c r="J164" s="125">
        <v>946.87800000000004</v>
      </c>
      <c r="K164" s="184">
        <f t="shared" si="20"/>
        <v>8.6675446959916832E-4</v>
      </c>
      <c r="L164" s="125">
        <v>1463.229</v>
      </c>
      <c r="M164" s="184">
        <f t="shared" si="21"/>
        <v>-1.8452000196851171E-5</v>
      </c>
      <c r="N164" s="116">
        <v>72.72</v>
      </c>
      <c r="O164" s="184">
        <f t="shared" si="22"/>
        <v>-1.3297150610583499E-2</v>
      </c>
      <c r="P164">
        <v>88.54</v>
      </c>
      <c r="Q164" s="184">
        <f t="shared" si="23"/>
        <v>6.5939063210551678E-3</v>
      </c>
      <c r="R164">
        <v>229.32</v>
      </c>
      <c r="S164" s="184">
        <f t="shared" si="24"/>
        <v>2.6729348556077899E-2</v>
      </c>
      <c r="T164">
        <v>272.13990000000001</v>
      </c>
      <c r="U164" s="184">
        <f t="shared" si="25"/>
        <v>2.2390871737497976E-2</v>
      </c>
      <c r="V164" s="125">
        <v>6890.07</v>
      </c>
      <c r="W164" s="184">
        <f t="shared" si="26"/>
        <v>7.6516397937917745E-3</v>
      </c>
    </row>
    <row r="165" spans="1:23" ht="13" x14ac:dyDescent="0.3">
      <c r="A165" s="203">
        <v>46078</v>
      </c>
      <c r="B165">
        <v>5.8120000000000003</v>
      </c>
      <c r="C165" s="184">
        <f t="shared" si="18"/>
        <v>8.8526297517792316E-3</v>
      </c>
      <c r="D165">
        <v>100.6</v>
      </c>
      <c r="E165" s="184">
        <f t="shared" si="18"/>
        <v>-1.7578125000000111E-2</v>
      </c>
      <c r="F165">
        <v>6.4219999999999997</v>
      </c>
      <c r="G165" s="184">
        <f t="shared" si="18"/>
        <v>1.5496521189120789E-2</v>
      </c>
      <c r="H165" s="125">
        <v>1512.3510000000001</v>
      </c>
      <c r="I165" s="184">
        <f t="shared" si="19"/>
        <v>1.1823274428823864E-2</v>
      </c>
      <c r="J165" s="125">
        <v>950.73500000000001</v>
      </c>
      <c r="K165" s="184">
        <f t="shared" si="20"/>
        <v>4.0733864341551615E-3</v>
      </c>
      <c r="L165" s="125">
        <v>1473.807</v>
      </c>
      <c r="M165" s="184">
        <f t="shared" si="21"/>
        <v>7.2292170261797533E-3</v>
      </c>
      <c r="N165" s="116">
        <v>74.14</v>
      </c>
      <c r="O165" s="184">
        <f t="shared" si="22"/>
        <v>1.952695269526955E-2</v>
      </c>
      <c r="P165">
        <v>88.34</v>
      </c>
      <c r="Q165" s="184">
        <f t="shared" si="23"/>
        <v>-2.2588660492433117E-3</v>
      </c>
      <c r="R165">
        <v>237.54</v>
      </c>
      <c r="S165" s="184">
        <f t="shared" si="24"/>
        <v>3.5845107273678699E-2</v>
      </c>
      <c r="T165">
        <v>274.23</v>
      </c>
      <c r="U165" s="184">
        <f t="shared" si="25"/>
        <v>7.6802409349015222E-3</v>
      </c>
      <c r="V165" s="125">
        <v>6946.13</v>
      </c>
      <c r="W165" s="184">
        <f t="shared" si="26"/>
        <v>8.1363469456769526E-3</v>
      </c>
    </row>
    <row r="166" spans="1:23" ht="13" x14ac:dyDescent="0.3">
      <c r="A166" s="203">
        <v>46079</v>
      </c>
      <c r="B166">
        <v>5.8849999999999998</v>
      </c>
      <c r="C166" s="184">
        <f t="shared" si="18"/>
        <v>1.2560220233998538E-2</v>
      </c>
      <c r="D166">
        <v>100.7</v>
      </c>
      <c r="E166" s="184">
        <f t="shared" si="18"/>
        <v>9.9403578528835528E-4</v>
      </c>
      <c r="F166">
        <v>6.2320000000000002</v>
      </c>
      <c r="G166" s="184">
        <f t="shared" si="18"/>
        <v>-2.9585798816567973E-2</v>
      </c>
      <c r="H166" s="125">
        <v>1521.056</v>
      </c>
      <c r="I166" s="184">
        <f t="shared" si="19"/>
        <v>5.755938932165831E-3</v>
      </c>
      <c r="J166" s="125">
        <v>942.09799999999996</v>
      </c>
      <c r="K166" s="184">
        <f t="shared" si="20"/>
        <v>-9.0845503741842446E-3</v>
      </c>
      <c r="L166" s="125">
        <v>1479.2539999999999</v>
      </c>
      <c r="M166" s="184">
        <f t="shared" si="21"/>
        <v>3.6958706262081053E-3</v>
      </c>
      <c r="N166" s="116">
        <v>73.760000000000005</v>
      </c>
      <c r="O166" s="184">
        <f t="shared" si="22"/>
        <v>-5.1254383598596633E-3</v>
      </c>
      <c r="P166">
        <v>88.86</v>
      </c>
      <c r="Q166" s="184">
        <f t="shared" si="23"/>
        <v>5.8863482001357938E-3</v>
      </c>
      <c r="R166">
        <v>242.01</v>
      </c>
      <c r="S166" s="184">
        <f t="shared" si="24"/>
        <v>1.8817883303864608E-2</v>
      </c>
      <c r="T166">
        <v>272.95</v>
      </c>
      <c r="U166" s="184">
        <f t="shared" si="25"/>
        <v>-4.6676147759181323E-3</v>
      </c>
      <c r="V166" s="125">
        <v>6908.86</v>
      </c>
      <c r="W166" s="184">
        <f t="shared" si="26"/>
        <v>-5.3655776669887315E-3</v>
      </c>
    </row>
    <row r="167" spans="1:23" ht="13" x14ac:dyDescent="0.3">
      <c r="A167" s="203">
        <v>46080</v>
      </c>
      <c r="B167">
        <v>5.835</v>
      </c>
      <c r="C167" s="184">
        <f t="shared" si="18"/>
        <v>-8.4961767204757566E-3</v>
      </c>
      <c r="D167">
        <v>101.5</v>
      </c>
      <c r="E167" s="184">
        <f t="shared" si="18"/>
        <v>7.9443892750744507E-3</v>
      </c>
      <c r="F167">
        <v>6.484</v>
      </c>
      <c r="G167" s="184">
        <f t="shared" si="18"/>
        <v>4.0436456996148874E-2</v>
      </c>
      <c r="H167" s="125">
        <v>1515.056</v>
      </c>
      <c r="I167" s="184">
        <f t="shared" si="19"/>
        <v>-3.944627942692445E-3</v>
      </c>
      <c r="J167" s="125">
        <v>949.41600000000005</v>
      </c>
      <c r="K167" s="184">
        <f t="shared" si="20"/>
        <v>7.7677693828031667E-3</v>
      </c>
      <c r="L167" s="125">
        <v>1479.88</v>
      </c>
      <c r="M167" s="184">
        <f t="shared" si="21"/>
        <v>4.2318628173403875E-4</v>
      </c>
      <c r="N167" s="116">
        <v>72.41</v>
      </c>
      <c r="O167" s="184">
        <f t="shared" si="22"/>
        <v>-1.8302603036876471E-2</v>
      </c>
      <c r="P167">
        <v>89</v>
      </c>
      <c r="Q167" s="184">
        <f t="shared" si="23"/>
        <v>1.5755120414134658E-3</v>
      </c>
      <c r="R167">
        <v>240.21</v>
      </c>
      <c r="S167" s="184">
        <f t="shared" si="24"/>
        <v>-7.4377091855707738E-3</v>
      </c>
      <c r="T167">
        <v>264.17989999999998</v>
      </c>
      <c r="U167" s="184">
        <f t="shared" si="25"/>
        <v>-3.2130793185565172E-2</v>
      </c>
      <c r="V167" s="125">
        <v>6878.88</v>
      </c>
      <c r="W167" s="184">
        <f t="shared" si="26"/>
        <v>-4.3393555521460221E-3</v>
      </c>
    </row>
    <row r="168" spans="1:23" ht="13" x14ac:dyDescent="0.3">
      <c r="A168" s="203">
        <v>46083</v>
      </c>
      <c r="B168">
        <v>5.6050000000000004</v>
      </c>
      <c r="C168" s="184">
        <f t="shared" si="18"/>
        <v>-3.9417309340188438E-2</v>
      </c>
      <c r="D168">
        <v>98.25</v>
      </c>
      <c r="E168" s="184">
        <f t="shared" si="18"/>
        <v>-3.2019704433497539E-2</v>
      </c>
      <c r="F168">
        <v>6.8</v>
      </c>
      <c r="G168" s="184">
        <f t="shared" si="18"/>
        <v>4.8735348550277578E-2</v>
      </c>
      <c r="H168" s="125">
        <v>1484.944</v>
      </c>
      <c r="I168" s="184">
        <f t="shared" si="19"/>
        <v>-1.9875172930901616E-2</v>
      </c>
      <c r="J168" s="125">
        <v>950.32799999999997</v>
      </c>
      <c r="K168" s="184">
        <f t="shared" si="20"/>
        <v>9.6059051037682196E-4</v>
      </c>
      <c r="L168" s="125">
        <v>1441.742</v>
      </c>
      <c r="M168" s="184">
        <f t="shared" si="21"/>
        <v>-2.5771008460145513E-2</v>
      </c>
      <c r="N168" s="116">
        <v>70.2</v>
      </c>
      <c r="O168" s="184">
        <f t="shared" si="22"/>
        <v>-3.0520646319569036E-2</v>
      </c>
      <c r="P168">
        <v>85.62</v>
      </c>
      <c r="Q168" s="184">
        <f t="shared" si="23"/>
        <v>-3.7977528089887587E-2</v>
      </c>
      <c r="R168">
        <v>239.37</v>
      </c>
      <c r="S168" s="184">
        <f t="shared" si="24"/>
        <v>-3.4969401773448372E-3</v>
      </c>
      <c r="T168">
        <v>264.72000000000003</v>
      </c>
      <c r="U168" s="184">
        <f t="shared" si="25"/>
        <v>2.0444401712622811E-3</v>
      </c>
      <c r="V168" s="125">
        <v>6881.62</v>
      </c>
      <c r="W168" s="184">
        <f t="shared" si="26"/>
        <v>3.9832065685108358E-4</v>
      </c>
    </row>
    <row r="169" spans="1:23" ht="13" x14ac:dyDescent="0.3">
      <c r="A169" s="203">
        <v>46084</v>
      </c>
      <c r="B169">
        <v>5.3250000000000002</v>
      </c>
      <c r="C169" s="184">
        <f t="shared" si="18"/>
        <v>-4.9955396966993797E-2</v>
      </c>
      <c r="D169">
        <v>96.25</v>
      </c>
      <c r="E169" s="184">
        <f t="shared" si="18"/>
        <v>-2.0356234096692113E-2</v>
      </c>
      <c r="F169">
        <v>6.7160000000000002</v>
      </c>
      <c r="G169" s="184">
        <f t="shared" si="18"/>
        <v>-1.2352941176470534E-2</v>
      </c>
      <c r="H169" s="125">
        <v>1426.67</v>
      </c>
      <c r="I169" s="184">
        <f t="shared" si="19"/>
        <v>-3.9243230721158436E-2</v>
      </c>
      <c r="J169" s="125">
        <v>923.25800000000004</v>
      </c>
      <c r="K169" s="184">
        <f t="shared" si="20"/>
        <v>-2.8484902054869411E-2</v>
      </c>
      <c r="L169" s="125">
        <v>1391.4559999999999</v>
      </c>
      <c r="M169" s="184">
        <f t="shared" si="21"/>
        <v>-3.4878639867604651E-2</v>
      </c>
      <c r="N169" s="116">
        <v>66.95</v>
      </c>
      <c r="O169" s="184">
        <f t="shared" si="22"/>
        <v>-4.6296296296296294E-2</v>
      </c>
      <c r="P169">
        <v>82.74</v>
      </c>
      <c r="Q169" s="184">
        <f t="shared" si="23"/>
        <v>-3.3637000700770962E-2</v>
      </c>
      <c r="R169">
        <v>245.28</v>
      </c>
      <c r="S169" s="184">
        <f t="shared" si="24"/>
        <v>2.4689810753227206E-2</v>
      </c>
      <c r="T169">
        <v>263.75</v>
      </c>
      <c r="U169" s="184">
        <f t="shared" si="25"/>
        <v>-3.6642490178302629E-3</v>
      </c>
      <c r="V169" s="125">
        <v>6816.63</v>
      </c>
      <c r="W169" s="184">
        <f t="shared" si="26"/>
        <v>-9.4439971983340809E-3</v>
      </c>
    </row>
    <row r="170" spans="1:23" ht="13" x14ac:dyDescent="0.3">
      <c r="A170" s="203">
        <v>46085</v>
      </c>
      <c r="B170">
        <v>5.4219999999999997</v>
      </c>
      <c r="C170" s="184">
        <f t="shared" si="18"/>
        <v>1.8215962441314466E-2</v>
      </c>
      <c r="D170">
        <v>96.4</v>
      </c>
      <c r="E170" s="184">
        <f t="shared" si="18"/>
        <v>1.5584415584416174E-3</v>
      </c>
      <c r="F170">
        <v>7.032</v>
      </c>
      <c r="G170" s="184">
        <f t="shared" si="18"/>
        <v>4.705181655747466E-2</v>
      </c>
      <c r="H170" s="125">
        <v>1453.1469999999999</v>
      </c>
      <c r="I170" s="184">
        <f t="shared" si="19"/>
        <v>1.8558601498594531E-2</v>
      </c>
      <c r="J170" s="125">
        <v>940.05700000000002</v>
      </c>
      <c r="K170" s="184">
        <f t="shared" si="20"/>
        <v>1.8195347346028928E-2</v>
      </c>
      <c r="L170" s="125">
        <v>1416.079</v>
      </c>
      <c r="M170" s="184">
        <f t="shared" si="21"/>
        <v>1.7695852402088208E-2</v>
      </c>
      <c r="N170" s="116">
        <v>68.790000000000006</v>
      </c>
      <c r="O170" s="184">
        <f t="shared" si="22"/>
        <v>2.7483196415235299E-2</v>
      </c>
      <c r="P170">
        <v>83.3</v>
      </c>
      <c r="Q170" s="184">
        <f t="shared" si="23"/>
        <v>6.7681895093062881E-3</v>
      </c>
      <c r="R170">
        <v>250.06</v>
      </c>
      <c r="S170" s="184">
        <f t="shared" si="24"/>
        <v>1.9487932159165042E-2</v>
      </c>
      <c r="T170">
        <v>262.52</v>
      </c>
      <c r="U170" s="184">
        <f t="shared" si="25"/>
        <v>-4.6635071090048085E-3</v>
      </c>
      <c r="V170" s="125">
        <v>6869.5</v>
      </c>
      <c r="W170" s="184">
        <f t="shared" si="26"/>
        <v>7.7560319395360887E-3</v>
      </c>
    </row>
    <row r="171" spans="1:23" ht="13" x14ac:dyDescent="0.3">
      <c r="A171" s="203">
        <v>46086</v>
      </c>
      <c r="B171">
        <v>5.3150000000000004</v>
      </c>
      <c r="C171" s="184">
        <f t="shared" si="18"/>
        <v>-1.9734415344891058E-2</v>
      </c>
      <c r="D171">
        <v>94.55</v>
      </c>
      <c r="E171" s="184">
        <f t="shared" si="18"/>
        <v>-1.9190871369294694E-2</v>
      </c>
      <c r="F171">
        <v>6.6580000000000004</v>
      </c>
      <c r="G171" s="184">
        <f t="shared" si="18"/>
        <v>-5.3185437997724641E-2</v>
      </c>
      <c r="H171" s="125">
        <v>1428.6849999999999</v>
      </c>
      <c r="I171" s="184">
        <f t="shared" si="19"/>
        <v>-1.6833809655871008E-2</v>
      </c>
      <c r="J171" s="125">
        <v>926.81100000000004</v>
      </c>
      <c r="K171" s="184">
        <f t="shared" si="20"/>
        <v>-1.4090634929584036E-2</v>
      </c>
      <c r="L171" s="125">
        <v>1392.17</v>
      </c>
      <c r="M171" s="184">
        <f t="shared" si="21"/>
        <v>-1.6883945034139959E-2</v>
      </c>
      <c r="N171" s="116">
        <v>66.930000000000007</v>
      </c>
      <c r="O171" s="184">
        <f t="shared" si="22"/>
        <v>-2.7038813781072819E-2</v>
      </c>
      <c r="P171">
        <v>81.64</v>
      </c>
      <c r="Q171" s="184">
        <f t="shared" si="23"/>
        <v>-1.9927971188475349E-2</v>
      </c>
      <c r="R171">
        <v>256.55</v>
      </c>
      <c r="S171" s="184">
        <f t="shared" si="24"/>
        <v>2.595377109493725E-2</v>
      </c>
      <c r="T171">
        <v>260.29000000000002</v>
      </c>
      <c r="U171" s="184">
        <f t="shared" si="25"/>
        <v>-8.4945908883131242E-3</v>
      </c>
      <c r="V171" s="125">
        <v>6830.71</v>
      </c>
      <c r="W171" s="184">
        <f t="shared" si="26"/>
        <v>-5.6466991775238323E-3</v>
      </c>
    </row>
    <row r="172" spans="1:23" ht="13" x14ac:dyDescent="0.3">
      <c r="A172" s="203">
        <v>46087</v>
      </c>
      <c r="B172">
        <v>5.2039999999999997</v>
      </c>
      <c r="C172" s="184">
        <f t="shared" si="18"/>
        <v>-2.0884289746002004E-2</v>
      </c>
      <c r="D172">
        <v>92.95</v>
      </c>
      <c r="E172" s="184">
        <f t="shared" si="18"/>
        <v>-1.6922263352723368E-2</v>
      </c>
      <c r="F172">
        <v>6.7039999999999997</v>
      </c>
      <c r="G172" s="184">
        <f t="shared" si="18"/>
        <v>6.9089816761789382E-3</v>
      </c>
      <c r="H172" s="125">
        <v>1415.4110000000001</v>
      </c>
      <c r="I172" s="184">
        <f t="shared" si="19"/>
        <v>-9.2910613606217527E-3</v>
      </c>
      <c r="J172" s="125">
        <v>921.30200000000002</v>
      </c>
      <c r="K172" s="184">
        <f t="shared" si="20"/>
        <v>-5.9440382127532087E-3</v>
      </c>
      <c r="L172" s="125">
        <v>1378.4839999999999</v>
      </c>
      <c r="M172" s="184">
        <f t="shared" si="21"/>
        <v>-9.8306959638550951E-3</v>
      </c>
      <c r="N172" s="116">
        <v>66.12</v>
      </c>
      <c r="O172" s="184">
        <f t="shared" si="22"/>
        <v>-1.2102196324518186E-2</v>
      </c>
      <c r="P172">
        <v>80</v>
      </c>
      <c r="Q172" s="184">
        <f t="shared" si="23"/>
        <v>-2.0088192062714363E-2</v>
      </c>
      <c r="R172">
        <v>258.8501</v>
      </c>
      <c r="S172" s="184">
        <f t="shared" si="24"/>
        <v>8.9655038004287126E-3</v>
      </c>
      <c r="T172">
        <v>257.45999999999998</v>
      </c>
      <c r="U172" s="184">
        <f t="shared" si="25"/>
        <v>-1.0872488378347384E-2</v>
      </c>
      <c r="V172" s="125">
        <v>6740.02</v>
      </c>
      <c r="W172" s="184">
        <f t="shared" si="26"/>
        <v>-1.3276804314631949E-2</v>
      </c>
    </row>
    <row r="173" spans="1:23" ht="13" x14ac:dyDescent="0.3">
      <c r="A173" s="203">
        <v>46090</v>
      </c>
      <c r="B173">
        <v>5.2050000000000001</v>
      </c>
      <c r="C173" s="184">
        <f t="shared" si="18"/>
        <v>1.9215987701774289E-4</v>
      </c>
      <c r="D173">
        <v>90</v>
      </c>
      <c r="E173" s="184">
        <f t="shared" si="18"/>
        <v>-3.1737493275954841E-2</v>
      </c>
      <c r="F173">
        <v>6.6879999999999997</v>
      </c>
      <c r="G173" s="184">
        <f t="shared" si="18"/>
        <v>-2.3866348448687374E-3</v>
      </c>
      <c r="H173" s="125">
        <v>1410.578</v>
      </c>
      <c r="I173" s="184">
        <f t="shared" si="19"/>
        <v>-3.414555913441455E-3</v>
      </c>
      <c r="J173" s="125">
        <v>913.726</v>
      </c>
      <c r="K173" s="184">
        <f t="shared" si="20"/>
        <v>-8.223145070780289E-3</v>
      </c>
      <c r="L173" s="125">
        <v>1366.4939999999999</v>
      </c>
      <c r="M173" s="184">
        <f t="shared" si="21"/>
        <v>-8.6979609484041966E-3</v>
      </c>
      <c r="N173" s="116">
        <v>65.09</v>
      </c>
      <c r="O173" s="184">
        <f t="shared" si="22"/>
        <v>-1.5577737447065957E-2</v>
      </c>
      <c r="P173">
        <v>78.760000000000005</v>
      </c>
      <c r="Q173" s="184">
        <f t="shared" si="23"/>
        <v>-1.5499999999999936E-2</v>
      </c>
      <c r="R173">
        <v>253.33</v>
      </c>
      <c r="S173" s="184">
        <f t="shared" si="24"/>
        <v>-2.13254698375623E-2</v>
      </c>
      <c r="T173">
        <v>259.87990000000002</v>
      </c>
      <c r="U173" s="184">
        <f t="shared" si="25"/>
        <v>9.3991299619359953E-3</v>
      </c>
      <c r="V173" s="125">
        <v>6795.99</v>
      </c>
      <c r="W173" s="184">
        <f t="shared" si="26"/>
        <v>8.3041296613362188E-3</v>
      </c>
    </row>
    <row r="174" spans="1:23" ht="13" x14ac:dyDescent="0.3">
      <c r="A174" s="203">
        <v>46091</v>
      </c>
      <c r="B174">
        <v>5.3630000000000004</v>
      </c>
      <c r="C174" s="184">
        <f t="shared" si="18"/>
        <v>3.0355427473583163E-2</v>
      </c>
      <c r="D174">
        <v>92.55</v>
      </c>
      <c r="E174" s="184">
        <f t="shared" si="18"/>
        <v>2.8333333333333301E-2</v>
      </c>
      <c r="F174">
        <v>6.7140000000000004</v>
      </c>
      <c r="G174" s="184">
        <f t="shared" si="18"/>
        <v>3.8875598086125433E-3</v>
      </c>
      <c r="H174" s="125">
        <v>1448.2339999999999</v>
      </c>
      <c r="I174" s="184">
        <f t="shared" si="19"/>
        <v>2.6695439741722862E-2</v>
      </c>
      <c r="J174" s="125">
        <v>926.85799999999995</v>
      </c>
      <c r="K174" s="184">
        <f t="shared" si="20"/>
        <v>1.4371923311802388E-2</v>
      </c>
      <c r="L174" s="125">
        <v>1400.1369999999999</v>
      </c>
      <c r="M174" s="184">
        <f t="shared" si="21"/>
        <v>2.4619939787514641E-2</v>
      </c>
      <c r="N174" s="116">
        <v>68.81</v>
      </c>
      <c r="O174" s="184">
        <f t="shared" si="22"/>
        <v>5.7151636196036235E-2</v>
      </c>
      <c r="P174">
        <v>80.28</v>
      </c>
      <c r="Q174" s="184">
        <f t="shared" si="23"/>
        <v>1.9299136617572321E-2</v>
      </c>
      <c r="R174">
        <v>250.2</v>
      </c>
      <c r="S174" s="184">
        <f t="shared" si="24"/>
        <v>-1.2355425729286005E-2</v>
      </c>
      <c r="T174">
        <v>260.83010000000002</v>
      </c>
      <c r="U174" s="184">
        <f t="shared" si="25"/>
        <v>3.6563043159551591E-3</v>
      </c>
      <c r="V174" s="125">
        <v>6781.48</v>
      </c>
      <c r="W174" s="184">
        <f t="shared" si="26"/>
        <v>-2.1350826001804326E-3</v>
      </c>
    </row>
    <row r="175" spans="1:23" ht="13" x14ac:dyDescent="0.3">
      <c r="A175" s="203">
        <v>46092</v>
      </c>
      <c r="B175">
        <v>5.3209999999999997</v>
      </c>
      <c r="C175" s="184">
        <f t="shared" si="18"/>
        <v>-7.8314376281933065E-3</v>
      </c>
      <c r="D175">
        <v>92.95</v>
      </c>
      <c r="E175" s="184">
        <f t="shared" si="18"/>
        <v>4.3219881145327467E-3</v>
      </c>
      <c r="F175">
        <v>6.8319999999999999</v>
      </c>
      <c r="G175" s="184">
        <f t="shared" si="18"/>
        <v>1.7575215966636793E-2</v>
      </c>
      <c r="H175" s="125">
        <v>1433.8440000000001</v>
      </c>
      <c r="I175" s="184">
        <f t="shared" si="19"/>
        <v>-9.936239585591743E-3</v>
      </c>
      <c r="J175" s="125">
        <v>928.952</v>
      </c>
      <c r="K175" s="184">
        <f t="shared" si="20"/>
        <v>2.2592457528554009E-3</v>
      </c>
      <c r="L175" s="125">
        <v>1380.423</v>
      </c>
      <c r="M175" s="184">
        <f t="shared" si="21"/>
        <v>-1.4080050737892036E-2</v>
      </c>
      <c r="N175" s="116">
        <v>67.599999999999994</v>
      </c>
      <c r="O175" s="184">
        <f t="shared" si="22"/>
        <v>-1.7584653393402237E-2</v>
      </c>
      <c r="P175">
        <v>80.7</v>
      </c>
      <c r="Q175" s="184">
        <f t="shared" si="23"/>
        <v>5.2316890881913512E-3</v>
      </c>
      <c r="R175">
        <v>248.87</v>
      </c>
      <c r="S175" s="184">
        <f t="shared" si="24"/>
        <v>-5.3157474020782743E-3</v>
      </c>
      <c r="T175">
        <v>260.81009999999998</v>
      </c>
      <c r="U175" s="184">
        <f t="shared" si="25"/>
        <v>-7.6678266810612165E-5</v>
      </c>
      <c r="V175" s="125">
        <v>6775.8</v>
      </c>
      <c r="W175" s="184">
        <f t="shared" si="26"/>
        <v>-8.3757527855267313E-4</v>
      </c>
    </row>
    <row r="176" spans="1:23" ht="13" x14ac:dyDescent="0.3">
      <c r="A176" s="203">
        <v>46093</v>
      </c>
      <c r="B176">
        <v>5.2149999999999999</v>
      </c>
      <c r="C176" s="184">
        <f t="shared" si="18"/>
        <v>-1.9921067468520931E-2</v>
      </c>
      <c r="D176">
        <v>92.45</v>
      </c>
      <c r="E176" s="184">
        <f t="shared" si="18"/>
        <v>-5.3792361484669175E-3</v>
      </c>
      <c r="F176">
        <v>7.1379999999999999</v>
      </c>
      <c r="G176" s="184">
        <f t="shared" si="18"/>
        <v>4.4789227166276355E-2</v>
      </c>
      <c r="H176" s="125">
        <v>1424.492</v>
      </c>
      <c r="I176" s="184">
        <f t="shared" si="19"/>
        <v>-6.5223273940540876E-3</v>
      </c>
      <c r="J176" s="125">
        <v>942.64</v>
      </c>
      <c r="K176" s="184">
        <f t="shared" si="20"/>
        <v>1.4734884041371339E-2</v>
      </c>
      <c r="L176" s="125">
        <v>1379.731</v>
      </c>
      <c r="M176" s="184">
        <f t="shared" si="21"/>
        <v>-5.0129561735787307E-4</v>
      </c>
      <c r="N176" s="116">
        <v>65.069999999999993</v>
      </c>
      <c r="O176" s="184">
        <f t="shared" si="22"/>
        <v>-3.7426035502958602E-2</v>
      </c>
      <c r="P176">
        <v>81.84</v>
      </c>
      <c r="Q176" s="184">
        <f t="shared" si="23"/>
        <v>1.4126394052044616E-2</v>
      </c>
      <c r="R176">
        <v>247.68</v>
      </c>
      <c r="S176" s="184">
        <f t="shared" si="24"/>
        <v>-4.7816128902639842E-3</v>
      </c>
      <c r="T176">
        <v>255.76</v>
      </c>
      <c r="U176" s="184">
        <f t="shared" si="25"/>
        <v>-1.9363130492262327E-2</v>
      </c>
      <c r="V176" s="125">
        <v>6672.62</v>
      </c>
      <c r="W176" s="184">
        <f t="shared" si="26"/>
        <v>-1.5227722187785987E-2</v>
      </c>
    </row>
    <row r="177" spans="1:23" ht="13" x14ac:dyDescent="0.3">
      <c r="A177" s="203">
        <v>46094</v>
      </c>
      <c r="B177">
        <v>5.1440000000000001</v>
      </c>
      <c r="C177" s="184">
        <f t="shared" si="18"/>
        <v>-1.3614573346116919E-2</v>
      </c>
      <c r="D177">
        <v>90</v>
      </c>
      <c r="E177" s="184">
        <f t="shared" si="18"/>
        <v>-2.6500811249323988E-2</v>
      </c>
      <c r="F177">
        <v>7.2039999999999997</v>
      </c>
      <c r="G177" s="184">
        <f t="shared" si="18"/>
        <v>9.2462874754833061E-3</v>
      </c>
      <c r="H177" s="125">
        <v>1419.854</v>
      </c>
      <c r="I177" s="184">
        <f t="shared" si="19"/>
        <v>-3.2558975410180752E-3</v>
      </c>
      <c r="J177" s="125">
        <v>933.76499999999999</v>
      </c>
      <c r="K177" s="184">
        <f t="shared" si="20"/>
        <v>-9.415047101756769E-3</v>
      </c>
      <c r="L177" s="125">
        <v>1372.2639999999999</v>
      </c>
      <c r="M177" s="184">
        <f t="shared" si="21"/>
        <v>-5.4119244983261939E-3</v>
      </c>
      <c r="N177" s="116">
        <v>63.5</v>
      </c>
      <c r="O177" s="184">
        <f t="shared" si="22"/>
        <v>-2.4127862302136059E-2</v>
      </c>
      <c r="P177">
        <v>81.52</v>
      </c>
      <c r="Q177" s="184">
        <f t="shared" si="23"/>
        <v>-3.9100684261975487E-3</v>
      </c>
      <c r="R177">
        <v>246.28</v>
      </c>
      <c r="S177" s="184">
        <f t="shared" si="24"/>
        <v>-5.6524547803617799E-3</v>
      </c>
      <c r="T177">
        <v>250.12</v>
      </c>
      <c r="U177" s="184">
        <f t="shared" si="25"/>
        <v>-2.2051923678448493E-2</v>
      </c>
      <c r="V177" s="125">
        <v>6632.19</v>
      </c>
      <c r="W177" s="184">
        <f t="shared" si="26"/>
        <v>-6.0590892333146941E-3</v>
      </c>
    </row>
    <row r="178" spans="1:23" ht="13" x14ac:dyDescent="0.3">
      <c r="A178" s="203">
        <v>46097</v>
      </c>
      <c r="B178">
        <v>5.1150000000000002</v>
      </c>
      <c r="C178" s="184">
        <f t="shared" si="18"/>
        <v>-5.6376360808709008E-3</v>
      </c>
      <c r="D178">
        <v>91.35</v>
      </c>
      <c r="E178" s="184">
        <f t="shared" si="18"/>
        <v>1.4999999999999937E-2</v>
      </c>
      <c r="F178">
        <v>7.4880000000000004</v>
      </c>
      <c r="G178" s="184">
        <f t="shared" si="18"/>
        <v>3.9422543031649181E-2</v>
      </c>
      <c r="H178" s="125">
        <v>1420.0170000000001</v>
      </c>
      <c r="I178" s="184">
        <f t="shared" si="19"/>
        <v>1.1480053582974792E-4</v>
      </c>
      <c r="J178" s="125">
        <v>946.64700000000005</v>
      </c>
      <c r="K178" s="184">
        <f t="shared" si="20"/>
        <v>1.3795762317071279E-2</v>
      </c>
      <c r="L178" s="125">
        <v>1378.713</v>
      </c>
      <c r="M178" s="184">
        <f t="shared" si="21"/>
        <v>4.6995330344598921E-3</v>
      </c>
      <c r="N178" s="116">
        <v>63.84</v>
      </c>
      <c r="O178" s="184">
        <f t="shared" si="22"/>
        <v>5.3543307086614707E-3</v>
      </c>
      <c r="P178">
        <v>79.56</v>
      </c>
      <c r="Q178" s="184">
        <f t="shared" si="23"/>
        <v>-2.4043179587831132E-2</v>
      </c>
      <c r="R178">
        <v>249.25</v>
      </c>
      <c r="S178" s="184">
        <f t="shared" si="24"/>
        <v>1.2059444534675974E-2</v>
      </c>
      <c r="T178">
        <v>252.82</v>
      </c>
      <c r="U178" s="184">
        <f t="shared" si="25"/>
        <v>1.0794818487126134E-2</v>
      </c>
      <c r="V178" s="125">
        <v>6699.38</v>
      </c>
      <c r="W178" s="184">
        <f t="shared" si="26"/>
        <v>1.0130891907499712E-2</v>
      </c>
    </row>
    <row r="179" spans="1:23" ht="13" x14ac:dyDescent="0.3">
      <c r="A179" s="203">
        <v>46098</v>
      </c>
      <c r="B179">
        <v>5.1710000000000003</v>
      </c>
      <c r="C179" s="184">
        <f t="shared" si="18"/>
        <v>1.0948191593352892E-2</v>
      </c>
      <c r="D179">
        <v>89.55</v>
      </c>
      <c r="E179" s="184">
        <f t="shared" si="18"/>
        <v>-1.9704433497536915E-2</v>
      </c>
      <c r="F179">
        <v>7.4640000000000004</v>
      </c>
      <c r="G179" s="184">
        <f t="shared" si="18"/>
        <v>-3.2051282051282076E-3</v>
      </c>
      <c r="H179" s="125">
        <v>1438.922</v>
      </c>
      <c r="I179" s="184">
        <f t="shared" si="19"/>
        <v>1.3313220898059652E-2</v>
      </c>
      <c r="J179" s="125">
        <v>954.16300000000001</v>
      </c>
      <c r="K179" s="184">
        <f t="shared" si="20"/>
        <v>7.9396015621450884E-3</v>
      </c>
      <c r="L179" s="125">
        <v>1389.4590000000001</v>
      </c>
      <c r="M179" s="184">
        <f t="shared" si="21"/>
        <v>7.794225484201639E-3</v>
      </c>
      <c r="N179" s="116">
        <v>64.14</v>
      </c>
      <c r="O179" s="184">
        <f t="shared" si="22"/>
        <v>4.6992481203007074E-3</v>
      </c>
      <c r="P179">
        <v>79.099999999999994</v>
      </c>
      <c r="Q179" s="184">
        <f t="shared" si="23"/>
        <v>-5.7817998994470583E-3</v>
      </c>
      <c r="R179">
        <v>256.11009999999999</v>
      </c>
      <c r="S179" s="184">
        <f t="shared" si="24"/>
        <v>2.7522968906720114E-2</v>
      </c>
      <c r="T179">
        <v>254.23</v>
      </c>
      <c r="U179" s="184">
        <f t="shared" si="25"/>
        <v>5.577090420061691E-3</v>
      </c>
      <c r="V179" s="125">
        <v>6716.09</v>
      </c>
      <c r="W179" s="184">
        <f t="shared" si="26"/>
        <v>2.4942606629270226E-3</v>
      </c>
    </row>
    <row r="180" spans="1:23" ht="13" x14ac:dyDescent="0.3">
      <c r="A180" s="203">
        <v>46099</v>
      </c>
      <c r="B180">
        <v>5.2140000000000004</v>
      </c>
      <c r="C180" s="184">
        <f t="shared" si="18"/>
        <v>8.3156062657126564E-3</v>
      </c>
      <c r="D180">
        <v>90.95</v>
      </c>
      <c r="E180" s="184">
        <f t="shared" si="18"/>
        <v>1.5633724176437807E-2</v>
      </c>
      <c r="F180">
        <v>7.3319999999999999</v>
      </c>
      <c r="G180" s="184">
        <f t="shared" si="18"/>
        <v>-1.7684887459807147E-2</v>
      </c>
      <c r="H180" s="125">
        <v>1433.2360000000001</v>
      </c>
      <c r="I180" s="184">
        <f t="shared" si="19"/>
        <v>-3.9515692997952089E-3</v>
      </c>
      <c r="J180" s="125">
        <v>950.68399999999997</v>
      </c>
      <c r="K180" s="184">
        <f t="shared" si="20"/>
        <v>-3.6461275484377846E-3</v>
      </c>
      <c r="L180" s="125">
        <v>1375.8579999999999</v>
      </c>
      <c r="M180" s="184">
        <f t="shared" si="21"/>
        <v>-9.7887019336303643E-3</v>
      </c>
      <c r="N180" s="116">
        <v>63.89</v>
      </c>
      <c r="O180" s="184">
        <f t="shared" si="22"/>
        <v>-3.8977237293420642E-3</v>
      </c>
      <c r="P180">
        <v>79</v>
      </c>
      <c r="Q180" s="184">
        <f t="shared" si="23"/>
        <v>-1.2642225031604846E-3</v>
      </c>
      <c r="R180">
        <v>251.6</v>
      </c>
      <c r="S180" s="184">
        <f t="shared" si="24"/>
        <v>-1.7610004447306038E-2</v>
      </c>
      <c r="T180">
        <v>249.94</v>
      </c>
      <c r="U180" s="184">
        <f t="shared" si="25"/>
        <v>-1.6874483735200379E-2</v>
      </c>
      <c r="V180" s="125">
        <v>6624.7</v>
      </c>
      <c r="W180" s="184">
        <f t="shared" si="26"/>
        <v>-1.3607619909798755E-2</v>
      </c>
    </row>
    <row r="181" spans="1:23" ht="13" x14ac:dyDescent="0.3">
      <c r="A181" s="203">
        <v>46100</v>
      </c>
      <c r="B181">
        <v>5.0780000000000003</v>
      </c>
      <c r="C181" s="184">
        <f t="shared" si="18"/>
        <v>-2.6083621020329902E-2</v>
      </c>
      <c r="D181">
        <v>89.55</v>
      </c>
      <c r="E181" s="184">
        <f t="shared" si="18"/>
        <v>-1.5393073117097368E-2</v>
      </c>
      <c r="F181">
        <v>7.1</v>
      </c>
      <c r="G181" s="184">
        <f t="shared" si="18"/>
        <v>-3.1642116748499753E-2</v>
      </c>
      <c r="H181" s="125">
        <v>1400.874</v>
      </c>
      <c r="I181" s="184">
        <f t="shared" si="19"/>
        <v>-2.2579672852203039E-2</v>
      </c>
      <c r="J181" s="125">
        <v>927.57299999999998</v>
      </c>
      <c r="K181" s="184">
        <f t="shared" si="20"/>
        <v>-2.4309865318023646E-2</v>
      </c>
      <c r="L181" s="125">
        <v>1337.0630000000001</v>
      </c>
      <c r="M181" s="184">
        <f t="shared" si="21"/>
        <v>-2.8196950557397526E-2</v>
      </c>
      <c r="N181" s="116">
        <v>62.01</v>
      </c>
      <c r="O181" s="184">
        <f t="shared" si="22"/>
        <v>-2.9425575207387738E-2</v>
      </c>
      <c r="P181">
        <v>77.62</v>
      </c>
      <c r="Q181" s="184">
        <f t="shared" si="23"/>
        <v>-1.7468354430379689E-2</v>
      </c>
      <c r="R181">
        <v>250.37</v>
      </c>
      <c r="S181" s="184">
        <f t="shared" si="24"/>
        <v>-4.8887122416533778E-3</v>
      </c>
      <c r="T181">
        <v>248.96</v>
      </c>
      <c r="U181" s="184">
        <f t="shared" si="25"/>
        <v>-3.9209410258461619E-3</v>
      </c>
      <c r="V181" s="125">
        <v>6606.49</v>
      </c>
      <c r="W181" s="184">
        <f t="shared" si="26"/>
        <v>-2.748803719413715E-3</v>
      </c>
    </row>
    <row r="182" spans="1:23" ht="13" x14ac:dyDescent="0.3">
      <c r="A182" s="203">
        <v>46101</v>
      </c>
      <c r="B182">
        <v>4.9660000000000002</v>
      </c>
      <c r="C182" s="184">
        <f t="shared" si="18"/>
        <v>-2.2055927530523847E-2</v>
      </c>
      <c r="D182">
        <v>87.4</v>
      </c>
      <c r="E182" s="184">
        <f t="shared" si="18"/>
        <v>-2.4008933556672156E-2</v>
      </c>
      <c r="F182">
        <v>6.9160000000000004</v>
      </c>
      <c r="G182" s="184">
        <f t="shared" si="18"/>
        <v>-2.5915492957746377E-2</v>
      </c>
      <c r="H182" s="125">
        <v>1373.1880000000001</v>
      </c>
      <c r="I182" s="184">
        <f t="shared" si="19"/>
        <v>-1.9763376292228938E-2</v>
      </c>
      <c r="J182" s="125">
        <v>913.10599999999999</v>
      </c>
      <c r="K182" s="184">
        <f t="shared" si="20"/>
        <v>-1.5596616115389284E-2</v>
      </c>
      <c r="L182" s="125">
        <v>1310.241</v>
      </c>
      <c r="M182" s="184">
        <f t="shared" si="21"/>
        <v>-2.0060386085023751E-2</v>
      </c>
      <c r="N182" s="116">
        <v>59.63</v>
      </c>
      <c r="O182" s="184">
        <f t="shared" si="22"/>
        <v>-3.8380906305434538E-2</v>
      </c>
      <c r="P182">
        <v>74.64</v>
      </c>
      <c r="Q182" s="184">
        <f t="shared" si="23"/>
        <v>-3.8392166967276521E-2</v>
      </c>
      <c r="R182">
        <v>241.77</v>
      </c>
      <c r="S182" s="184">
        <f t="shared" si="24"/>
        <v>-3.4349163238407136E-2</v>
      </c>
      <c r="T182">
        <v>247.99</v>
      </c>
      <c r="U182" s="184">
        <f t="shared" si="25"/>
        <v>-3.8962082262210748E-3</v>
      </c>
      <c r="V182" s="125">
        <v>6506.48</v>
      </c>
      <c r="W182" s="184">
        <f t="shared" si="26"/>
        <v>-1.5138144460977042E-2</v>
      </c>
    </row>
    <row r="183" spans="1:23" ht="13" x14ac:dyDescent="0.3">
      <c r="A183" s="203">
        <v>46104</v>
      </c>
      <c r="B183">
        <v>5.1230000000000002</v>
      </c>
      <c r="C183" s="184">
        <f t="shared" si="18"/>
        <v>3.1614981876761983E-2</v>
      </c>
      <c r="D183">
        <v>88.4</v>
      </c>
      <c r="E183" s="184">
        <f t="shared" si="18"/>
        <v>1.1441647597254004E-2</v>
      </c>
      <c r="F183">
        <v>6.84</v>
      </c>
      <c r="G183" s="184">
        <f t="shared" si="18"/>
        <v>-1.0989010989011063E-2</v>
      </c>
      <c r="H183" s="125">
        <v>1383.9770000000001</v>
      </c>
      <c r="I183" s="184">
        <f t="shared" si="19"/>
        <v>7.8568994194531169E-3</v>
      </c>
      <c r="J183" s="125">
        <v>908.89099999999996</v>
      </c>
      <c r="K183" s="184">
        <f t="shared" si="20"/>
        <v>-4.6161124776313289E-3</v>
      </c>
      <c r="L183" s="125">
        <v>1324.7850000000001</v>
      </c>
      <c r="M183" s="184">
        <f t="shared" si="21"/>
        <v>1.1100247969648406E-2</v>
      </c>
      <c r="N183" s="116">
        <v>61.62</v>
      </c>
      <c r="O183" s="184">
        <f t="shared" si="22"/>
        <v>3.3372463525071186E-2</v>
      </c>
      <c r="P183">
        <v>78.64</v>
      </c>
      <c r="Q183" s="184">
        <f t="shared" si="23"/>
        <v>5.3590568060021437E-2</v>
      </c>
      <c r="R183">
        <v>248.44</v>
      </c>
      <c r="S183" s="184">
        <f t="shared" si="24"/>
        <v>2.7588203664639894E-2</v>
      </c>
      <c r="T183">
        <v>251.49</v>
      </c>
      <c r="U183" s="184">
        <f t="shared" si="25"/>
        <v>1.4113472317432154E-2</v>
      </c>
      <c r="V183" s="125">
        <v>6581</v>
      </c>
      <c r="W183" s="184">
        <f t="shared" si="26"/>
        <v>1.1453197427795127E-2</v>
      </c>
    </row>
    <row r="184" spans="1:23" ht="13" x14ac:dyDescent="0.3">
      <c r="A184" s="203">
        <v>46105</v>
      </c>
      <c r="B184">
        <v>5.085</v>
      </c>
      <c r="C184" s="184">
        <f t="shared" si="18"/>
        <v>-7.4175287917236489E-3</v>
      </c>
      <c r="D184">
        <v>90.5</v>
      </c>
      <c r="E184" s="184">
        <f t="shared" si="18"/>
        <v>2.3755656108597218E-2</v>
      </c>
      <c r="F184">
        <v>7.04</v>
      </c>
      <c r="G184" s="184">
        <f t="shared" si="18"/>
        <v>2.9239766081871371E-2</v>
      </c>
      <c r="H184" s="125">
        <v>1388.4549999999999</v>
      </c>
      <c r="I184" s="184">
        <f t="shared" si="19"/>
        <v>3.2356029038053649E-3</v>
      </c>
      <c r="J184" s="125">
        <v>912.50199999999995</v>
      </c>
      <c r="K184" s="184">
        <f t="shared" si="20"/>
        <v>3.9729736569071427E-3</v>
      </c>
      <c r="L184" s="125">
        <v>1324.296</v>
      </c>
      <c r="M184" s="184">
        <f t="shared" si="21"/>
        <v>-3.6911649814878091E-4</v>
      </c>
      <c r="N184" s="116">
        <v>61.53</v>
      </c>
      <c r="O184" s="184">
        <f t="shared" si="22"/>
        <v>-1.4605647517039323E-3</v>
      </c>
      <c r="P184">
        <v>77.7</v>
      </c>
      <c r="Q184" s="184">
        <f t="shared" si="23"/>
        <v>-1.1953204476093562E-2</v>
      </c>
      <c r="R184">
        <v>240.59</v>
      </c>
      <c r="S184" s="184">
        <f t="shared" si="24"/>
        <v>-3.1597166317823194E-2</v>
      </c>
      <c r="T184">
        <v>251.64</v>
      </c>
      <c r="U184" s="184">
        <f t="shared" si="25"/>
        <v>5.9644518668725303E-4</v>
      </c>
      <c r="V184" s="125">
        <v>6556.37</v>
      </c>
      <c r="W184" s="184">
        <f t="shared" si="26"/>
        <v>-3.7425923111989224E-3</v>
      </c>
    </row>
    <row r="185" spans="1:23" ht="13" x14ac:dyDescent="0.3">
      <c r="A185" s="203">
        <v>46106</v>
      </c>
      <c r="B185">
        <v>5.1669999999999998</v>
      </c>
      <c r="C185" s="184">
        <f t="shared" si="18"/>
        <v>1.6125860373647955E-2</v>
      </c>
      <c r="D185">
        <v>89.65</v>
      </c>
      <c r="E185" s="184">
        <f t="shared" si="18"/>
        <v>-9.3922651933701033E-3</v>
      </c>
      <c r="F185">
        <v>7.3</v>
      </c>
      <c r="G185" s="184">
        <f t="shared" si="18"/>
        <v>3.6931818181818149E-2</v>
      </c>
      <c r="H185" s="125">
        <v>1406.867</v>
      </c>
      <c r="I185" s="184">
        <f t="shared" si="19"/>
        <v>1.3260782668505666E-2</v>
      </c>
      <c r="J185" s="125">
        <v>918.31</v>
      </c>
      <c r="K185" s="184">
        <f t="shared" si="20"/>
        <v>6.3649175563450745E-3</v>
      </c>
      <c r="L185" s="125">
        <v>1342.2629999999999</v>
      </c>
      <c r="M185" s="184">
        <f t="shared" si="21"/>
        <v>1.3567208539480501E-2</v>
      </c>
      <c r="N185" s="116">
        <v>62.41</v>
      </c>
      <c r="O185" s="184">
        <f t="shared" si="22"/>
        <v>1.430196652039648E-2</v>
      </c>
      <c r="P185">
        <v>78.680000000000007</v>
      </c>
      <c r="Q185" s="184">
        <f t="shared" si="23"/>
        <v>1.2612612612612664E-2</v>
      </c>
      <c r="R185">
        <v>241.39</v>
      </c>
      <c r="S185" s="184">
        <f t="shared" si="24"/>
        <v>3.3251589841638593E-3</v>
      </c>
      <c r="T185">
        <v>252.62</v>
      </c>
      <c r="U185" s="184">
        <f t="shared" si="25"/>
        <v>3.8944523923065419E-3</v>
      </c>
      <c r="V185" s="125">
        <v>6591.9</v>
      </c>
      <c r="W185" s="184">
        <f t="shared" si="26"/>
        <v>5.4191572470741805E-3</v>
      </c>
    </row>
    <row r="186" spans="1:23" ht="13" x14ac:dyDescent="0.3">
      <c r="A186" s="203">
        <v>46107</v>
      </c>
      <c r="B186">
        <v>5.0739999999999998</v>
      </c>
      <c r="C186" s="184">
        <f t="shared" si="18"/>
        <v>-1.7998838784594538E-2</v>
      </c>
      <c r="D186">
        <v>89.8</v>
      </c>
      <c r="E186" s="184">
        <f t="shared" si="18"/>
        <v>1.6731734523144613E-3</v>
      </c>
      <c r="F186">
        <v>7.2320000000000002</v>
      </c>
      <c r="G186" s="184">
        <f t="shared" si="18"/>
        <v>-9.3150684931506324E-3</v>
      </c>
      <c r="H186" s="125">
        <v>1395.9970000000001</v>
      </c>
      <c r="I186" s="184">
        <f t="shared" si="19"/>
        <v>-7.7263877822138774E-3</v>
      </c>
      <c r="J186" s="125">
        <v>911.25400000000002</v>
      </c>
      <c r="K186" s="184">
        <f t="shared" si="20"/>
        <v>-7.6836798031165148E-3</v>
      </c>
      <c r="L186" s="125">
        <v>1323.597</v>
      </c>
      <c r="M186" s="184">
        <f t="shared" si="21"/>
        <v>-1.3906365593032021E-2</v>
      </c>
      <c r="N186" s="116">
        <v>61.16</v>
      </c>
      <c r="O186" s="184">
        <f t="shared" si="22"/>
        <v>-2.0028841531805803E-2</v>
      </c>
      <c r="P186">
        <v>78.28</v>
      </c>
      <c r="Q186" s="184">
        <f t="shared" si="23"/>
        <v>-5.0838840874428779E-3</v>
      </c>
      <c r="R186">
        <v>241.67</v>
      </c>
      <c r="S186" s="184">
        <f t="shared" si="24"/>
        <v>1.1599486308463531E-3</v>
      </c>
      <c r="T186">
        <v>252.89</v>
      </c>
      <c r="U186" s="184">
        <f t="shared" si="25"/>
        <v>1.0687989866201481E-3</v>
      </c>
      <c r="V186" s="125">
        <v>6477.16</v>
      </c>
      <c r="W186" s="184">
        <f t="shared" si="26"/>
        <v>-1.7406210652467391E-2</v>
      </c>
    </row>
    <row r="187" spans="1:23" ht="13" x14ac:dyDescent="0.3">
      <c r="A187" s="203">
        <v>46108</v>
      </c>
      <c r="B187">
        <v>5.0979999999999999</v>
      </c>
      <c r="C187" s="184">
        <f t="shared" si="18"/>
        <v>4.7299960583366222E-3</v>
      </c>
      <c r="D187">
        <v>88.5</v>
      </c>
      <c r="E187" s="184">
        <f t="shared" si="18"/>
        <v>-1.4476614699331817E-2</v>
      </c>
      <c r="F187">
        <v>6.8659999999999997</v>
      </c>
      <c r="G187" s="184">
        <f t="shared" si="18"/>
        <v>-5.0608407079646089E-2</v>
      </c>
      <c r="H187" s="125">
        <v>1387.24</v>
      </c>
      <c r="I187" s="184">
        <f t="shared" si="19"/>
        <v>-6.2729361166249361E-3</v>
      </c>
      <c r="J187" s="125">
        <v>893.69</v>
      </c>
      <c r="K187" s="184">
        <f t="shared" si="20"/>
        <v>-1.9274538163892792E-2</v>
      </c>
      <c r="L187" s="125">
        <v>1304.998</v>
      </c>
      <c r="M187" s="184">
        <f t="shared" si="21"/>
        <v>-1.4051860196117046E-2</v>
      </c>
      <c r="N187" s="116">
        <v>60.22</v>
      </c>
      <c r="O187" s="184">
        <f t="shared" si="22"/>
        <v>-1.5369522563767132E-2</v>
      </c>
      <c r="P187">
        <v>77.86</v>
      </c>
      <c r="Q187" s="184">
        <f t="shared" si="23"/>
        <v>-5.3653551354113658E-3</v>
      </c>
      <c r="R187">
        <v>236.34</v>
      </c>
      <c r="S187" s="184">
        <f t="shared" si="24"/>
        <v>-2.2054868208714298E-2</v>
      </c>
      <c r="T187">
        <v>248.8</v>
      </c>
      <c r="U187" s="184">
        <f t="shared" si="25"/>
        <v>-1.6173039661512813E-2</v>
      </c>
      <c r="V187" s="125">
        <v>6368.85</v>
      </c>
      <c r="W187" s="184">
        <f t="shared" si="26"/>
        <v>-1.672183487824903E-2</v>
      </c>
    </row>
    <row r="188" spans="1:23" ht="13" x14ac:dyDescent="0.3">
      <c r="A188" s="203">
        <v>46111</v>
      </c>
      <c r="B188">
        <v>5.1040000000000001</v>
      </c>
      <c r="C188" s="184">
        <f t="shared" si="18"/>
        <v>1.1769321302472003E-3</v>
      </c>
      <c r="D188">
        <v>88.85</v>
      </c>
      <c r="E188" s="184">
        <f t="shared" si="18"/>
        <v>3.9548022598869413E-3</v>
      </c>
      <c r="F188">
        <v>6.94</v>
      </c>
      <c r="G188" s="184">
        <f t="shared" si="18"/>
        <v>1.0777745412176047E-2</v>
      </c>
      <c r="H188" s="125">
        <v>1403.586</v>
      </c>
      <c r="I188" s="184">
        <f t="shared" si="19"/>
        <v>1.1783108906894267E-2</v>
      </c>
      <c r="J188" s="125">
        <v>904.76300000000003</v>
      </c>
      <c r="K188" s="184">
        <f t="shared" si="20"/>
        <v>1.2390202419183361E-2</v>
      </c>
      <c r="L188" s="125">
        <v>1321.8050000000001</v>
      </c>
      <c r="M188" s="184">
        <f t="shared" si="21"/>
        <v>1.2878946940914864E-2</v>
      </c>
      <c r="N188" s="116">
        <v>59.84</v>
      </c>
      <c r="O188" s="184">
        <f t="shared" si="22"/>
        <v>-6.3101959481898949E-3</v>
      </c>
      <c r="P188">
        <v>77.86</v>
      </c>
      <c r="Q188" s="184">
        <f t="shared" si="23"/>
        <v>0</v>
      </c>
      <c r="R188">
        <v>237.25</v>
      </c>
      <c r="S188" s="184">
        <f t="shared" si="24"/>
        <v>3.850385038503836E-3</v>
      </c>
      <c r="T188">
        <v>246.63</v>
      </c>
      <c r="U188" s="184">
        <f t="shared" si="25"/>
        <v>-8.7218649517685522E-3</v>
      </c>
      <c r="V188" s="125">
        <v>6343.72</v>
      </c>
      <c r="W188" s="184">
        <f t="shared" si="26"/>
        <v>-3.9457672892280566E-3</v>
      </c>
    </row>
    <row r="189" spans="1:23" ht="13" x14ac:dyDescent="0.3">
      <c r="A189" s="203">
        <v>46112</v>
      </c>
      <c r="B189">
        <v>5.1609999999999996</v>
      </c>
      <c r="C189" s="184">
        <f t="shared" si="18"/>
        <v>1.1167711598745982E-2</v>
      </c>
      <c r="D189">
        <v>89.85</v>
      </c>
      <c r="E189" s="184">
        <f t="shared" si="18"/>
        <v>1.1254924029262803E-2</v>
      </c>
      <c r="F189">
        <v>6.7960000000000003</v>
      </c>
      <c r="G189" s="184">
        <f t="shared" si="18"/>
        <v>-2.0749279538904916E-2</v>
      </c>
      <c r="H189" s="125">
        <v>1418.3420000000001</v>
      </c>
      <c r="I189" s="184">
        <f t="shared" si="19"/>
        <v>1.0513071518239769E-2</v>
      </c>
      <c r="J189" s="125">
        <v>907.48800000000006</v>
      </c>
      <c r="K189" s="184">
        <f t="shared" si="20"/>
        <v>3.0118384593534691E-3</v>
      </c>
      <c r="L189" s="125">
        <v>1328.201</v>
      </c>
      <c r="M189" s="184">
        <f t="shared" si="21"/>
        <v>4.838837801339803E-3</v>
      </c>
      <c r="N189" s="116">
        <v>60.86</v>
      </c>
      <c r="O189" s="184">
        <f t="shared" si="22"/>
        <v>1.7045454545454478E-2</v>
      </c>
      <c r="P189">
        <v>78.62</v>
      </c>
      <c r="Q189" s="184">
        <f t="shared" si="23"/>
        <v>9.7611096840483583E-3</v>
      </c>
      <c r="R189">
        <v>242.39</v>
      </c>
      <c r="S189" s="184">
        <f t="shared" si="24"/>
        <v>2.1664910432033661E-2</v>
      </c>
      <c r="T189">
        <v>253.79</v>
      </c>
      <c r="U189" s="184">
        <f t="shared" si="25"/>
        <v>2.9031342496857626E-2</v>
      </c>
      <c r="V189" s="125">
        <v>6528.52</v>
      </c>
      <c r="W189" s="184">
        <f t="shared" si="26"/>
        <v>2.9131172245937743E-2</v>
      </c>
    </row>
    <row r="190" spans="1:23" ht="13" x14ac:dyDescent="0.3">
      <c r="A190" s="203">
        <v>46113</v>
      </c>
      <c r="B190">
        <v>5.3879999999999999</v>
      </c>
      <c r="C190" s="184">
        <f t="shared" si="18"/>
        <v>4.3983724084479814E-2</v>
      </c>
      <c r="D190">
        <v>90.55</v>
      </c>
      <c r="E190" s="184">
        <f t="shared" si="18"/>
        <v>7.7907623817473886E-3</v>
      </c>
      <c r="F190">
        <v>7.1440000000000001</v>
      </c>
      <c r="G190" s="184">
        <f t="shared" si="18"/>
        <v>5.1206592113007626E-2</v>
      </c>
      <c r="H190" s="125">
        <v>1462.2829999999999</v>
      </c>
      <c r="I190" s="184">
        <f t="shared" si="19"/>
        <v>3.0980539249348748E-2</v>
      </c>
      <c r="J190" s="125">
        <v>927.07899999999995</v>
      </c>
      <c r="K190" s="184">
        <f t="shared" si="20"/>
        <v>2.158816425120761E-2</v>
      </c>
      <c r="L190" s="125">
        <v>1363.211</v>
      </c>
      <c r="M190" s="184">
        <f t="shared" si="21"/>
        <v>2.6358962235384548E-2</v>
      </c>
      <c r="N190" s="116">
        <v>64.290000000000006</v>
      </c>
      <c r="O190" s="184">
        <f t="shared" si="22"/>
        <v>5.6358856391718809E-2</v>
      </c>
      <c r="P190">
        <v>78.94</v>
      </c>
      <c r="Q190" s="184">
        <f t="shared" si="23"/>
        <v>4.070211142202915E-3</v>
      </c>
      <c r="R190">
        <v>243.14</v>
      </c>
      <c r="S190" s="184">
        <f t="shared" si="24"/>
        <v>3.0941870539213665E-3</v>
      </c>
      <c r="T190">
        <v>255.63</v>
      </c>
      <c r="U190" s="184">
        <f t="shared" si="25"/>
        <v>7.2500886559754268E-3</v>
      </c>
      <c r="V190" s="125">
        <v>6575.32</v>
      </c>
      <c r="W190" s="184">
        <f t="shared" si="26"/>
        <v>7.1685466231242714E-3</v>
      </c>
    </row>
    <row r="191" spans="1:23" ht="13" x14ac:dyDescent="0.3">
      <c r="A191" s="203">
        <v>46114</v>
      </c>
      <c r="B191">
        <v>5.3209999999999997</v>
      </c>
      <c r="C191" s="184">
        <f t="shared" si="18"/>
        <v>-1.2435040831477388E-2</v>
      </c>
      <c r="D191">
        <v>88.35</v>
      </c>
      <c r="E191" s="184">
        <f t="shared" si="18"/>
        <v>-2.4295969077857568E-2</v>
      </c>
      <c r="F191">
        <v>7.35</v>
      </c>
      <c r="G191" s="184">
        <f t="shared" si="18"/>
        <v>2.8835386338185821E-2</v>
      </c>
      <c r="H191" s="125">
        <v>1460.8530000000001</v>
      </c>
      <c r="I191" s="184">
        <f t="shared" si="19"/>
        <v>-9.7792287812949771E-4</v>
      </c>
      <c r="J191" s="125">
        <v>932.29600000000005</v>
      </c>
      <c r="K191" s="184">
        <f t="shared" si="20"/>
        <v>5.6273521458258665E-3</v>
      </c>
      <c r="L191" s="125">
        <v>1353.4860000000001</v>
      </c>
      <c r="M191" s="184">
        <f t="shared" si="21"/>
        <v>-7.1338919653669971E-3</v>
      </c>
      <c r="N191" s="116">
        <v>62.66</v>
      </c>
      <c r="O191" s="184">
        <f t="shared" si="22"/>
        <v>-2.535386529786918E-2</v>
      </c>
      <c r="P191">
        <v>79.2</v>
      </c>
      <c r="Q191" s="184">
        <f t="shared" si="23"/>
        <v>3.2936407398024463E-3</v>
      </c>
      <c r="R191">
        <v>248.16</v>
      </c>
      <c r="S191" s="184">
        <f t="shared" si="24"/>
        <v>2.064654108743938E-2</v>
      </c>
      <c r="T191">
        <v>255.92</v>
      </c>
      <c r="U191" s="184">
        <f t="shared" si="25"/>
        <v>1.1344521378554631E-3</v>
      </c>
      <c r="V191" s="125">
        <v>6582.69</v>
      </c>
      <c r="W191" s="184">
        <f t="shared" si="26"/>
        <v>1.120857996264804E-3</v>
      </c>
    </row>
    <row r="192" spans="1:23" ht="13" x14ac:dyDescent="0.3">
      <c r="A192" s="203">
        <v>46115</v>
      </c>
      <c r="B192">
        <v>5.3209999999999997</v>
      </c>
      <c r="C192" s="184">
        <f t="shared" si="18"/>
        <v>0</v>
      </c>
      <c r="D192">
        <v>88.35</v>
      </c>
      <c r="E192" s="184">
        <f t="shared" si="18"/>
        <v>0</v>
      </c>
      <c r="F192">
        <v>7.35</v>
      </c>
      <c r="G192" s="184">
        <f t="shared" si="18"/>
        <v>0</v>
      </c>
      <c r="H192" s="125">
        <v>1460.8530000000001</v>
      </c>
      <c r="I192" s="184">
        <f t="shared" si="19"/>
        <v>0</v>
      </c>
      <c r="J192" s="125">
        <v>932.29600000000005</v>
      </c>
      <c r="K192" s="184">
        <f t="shared" si="20"/>
        <v>0</v>
      </c>
      <c r="L192" s="125">
        <v>1353.4860000000001</v>
      </c>
      <c r="M192" s="184">
        <f t="shared" si="21"/>
        <v>0</v>
      </c>
      <c r="N192" s="116">
        <v>62.66</v>
      </c>
      <c r="O192" s="184">
        <f t="shared" si="22"/>
        <v>0</v>
      </c>
      <c r="P192">
        <v>79.2</v>
      </c>
      <c r="Q192" s="184">
        <f t="shared" si="23"/>
        <v>0</v>
      </c>
      <c r="R192">
        <v>248.16</v>
      </c>
      <c r="S192" s="184">
        <f t="shared" si="24"/>
        <v>0</v>
      </c>
      <c r="T192">
        <v>255.92</v>
      </c>
      <c r="U192" s="184">
        <f t="shared" si="25"/>
        <v>0</v>
      </c>
      <c r="V192" s="125">
        <v>6582.69</v>
      </c>
      <c r="W192" s="184">
        <f t="shared" si="26"/>
        <v>0</v>
      </c>
    </row>
    <row r="193" spans="1:23" ht="13" x14ac:dyDescent="0.3">
      <c r="A193" s="203">
        <v>46118</v>
      </c>
      <c r="B193">
        <v>5.3209999999999997</v>
      </c>
      <c r="C193" s="184">
        <f t="shared" si="18"/>
        <v>0</v>
      </c>
      <c r="D193">
        <v>88.35</v>
      </c>
      <c r="E193" s="184">
        <f t="shared" si="18"/>
        <v>0</v>
      </c>
      <c r="F193">
        <v>7.35</v>
      </c>
      <c r="G193" s="184">
        <f t="shared" si="18"/>
        <v>0</v>
      </c>
      <c r="H193" s="125">
        <v>1460.8530000000001</v>
      </c>
      <c r="I193" s="184">
        <f t="shared" si="19"/>
        <v>0</v>
      </c>
      <c r="J193" s="125">
        <v>932.29600000000005</v>
      </c>
      <c r="K193" s="184">
        <f t="shared" si="20"/>
        <v>0</v>
      </c>
      <c r="L193" s="125">
        <v>1353.4860000000001</v>
      </c>
      <c r="M193" s="184">
        <f t="shared" si="21"/>
        <v>0</v>
      </c>
      <c r="N193" s="116">
        <v>62.66</v>
      </c>
      <c r="O193" s="184">
        <f t="shared" si="22"/>
        <v>0</v>
      </c>
      <c r="P193">
        <v>79.2</v>
      </c>
      <c r="Q193" s="184">
        <f t="shared" si="23"/>
        <v>0</v>
      </c>
      <c r="R193">
        <v>246.74</v>
      </c>
      <c r="S193" s="184">
        <f t="shared" si="24"/>
        <v>-5.7221147646679058E-3</v>
      </c>
      <c r="T193">
        <v>258.86009999999999</v>
      </c>
      <c r="U193" s="184">
        <f t="shared" si="25"/>
        <v>1.1488355736167556E-2</v>
      </c>
      <c r="V193" s="125">
        <v>6611.83</v>
      </c>
      <c r="W193" s="184">
        <f t="shared" si="26"/>
        <v>4.4267617038019911E-3</v>
      </c>
    </row>
    <row r="194" spans="1:23" ht="13" x14ac:dyDescent="0.3">
      <c r="A194" s="203">
        <v>46119</v>
      </c>
      <c r="B194">
        <v>5.37</v>
      </c>
      <c r="C194" s="184">
        <f t="shared" si="18"/>
        <v>9.2087953392220225E-3</v>
      </c>
      <c r="D194">
        <v>87.8</v>
      </c>
      <c r="E194" s="184">
        <f t="shared" si="18"/>
        <v>-6.2252405206564485E-3</v>
      </c>
      <c r="F194">
        <v>7.476</v>
      </c>
      <c r="G194" s="184">
        <f t="shared" si="18"/>
        <v>1.7142857142857189E-2</v>
      </c>
      <c r="H194" s="125">
        <v>1451.84</v>
      </c>
      <c r="I194" s="184">
        <f t="shared" si="19"/>
        <v>-6.1696830550371238E-3</v>
      </c>
      <c r="J194" s="125">
        <v>927.79899999999998</v>
      </c>
      <c r="K194" s="184">
        <f t="shared" si="20"/>
        <v>-4.8235753451694209E-3</v>
      </c>
      <c r="L194" s="125">
        <v>1339.498</v>
      </c>
      <c r="M194" s="184">
        <f t="shared" si="21"/>
        <v>-1.0334794744829319E-2</v>
      </c>
      <c r="N194" s="116">
        <v>62.4</v>
      </c>
      <c r="O194" s="184">
        <f t="shared" si="22"/>
        <v>-4.1493775933609646E-3</v>
      </c>
      <c r="P194">
        <v>78.28</v>
      </c>
      <c r="Q194" s="184">
        <f t="shared" si="23"/>
        <v>-1.1616161616161637E-2</v>
      </c>
      <c r="R194">
        <v>245.07</v>
      </c>
      <c r="S194" s="184">
        <f t="shared" si="24"/>
        <v>-6.7682580854341243E-3</v>
      </c>
      <c r="T194">
        <v>253.5</v>
      </c>
      <c r="U194" s="184">
        <f t="shared" si="25"/>
        <v>-2.0706551531116571E-2</v>
      </c>
      <c r="V194" s="125">
        <v>6616.85</v>
      </c>
      <c r="W194" s="184">
        <f t="shared" si="26"/>
        <v>7.5924517115540427E-4</v>
      </c>
    </row>
    <row r="195" spans="1:23" ht="13" x14ac:dyDescent="0.3">
      <c r="A195" s="203">
        <v>46120</v>
      </c>
      <c r="B195">
        <v>5.6420000000000003</v>
      </c>
      <c r="C195" s="184">
        <f t="shared" si="18"/>
        <v>5.0651769087523321E-2</v>
      </c>
      <c r="D195">
        <v>93.7</v>
      </c>
      <c r="E195" s="184">
        <f t="shared" si="18"/>
        <v>6.7198177676537657E-2</v>
      </c>
      <c r="F195">
        <v>8.02</v>
      </c>
      <c r="G195" s="184">
        <f>(F195-F194)/F194</f>
        <v>7.2766185125735627E-2</v>
      </c>
      <c r="H195" s="125">
        <v>1502.6849999999999</v>
      </c>
      <c r="I195" s="184">
        <f t="shared" si="19"/>
        <v>3.5021076702666978E-2</v>
      </c>
      <c r="J195" s="125">
        <v>963.92899999999997</v>
      </c>
      <c r="K195" s="184">
        <f t="shared" si="20"/>
        <v>3.8941624209554007E-2</v>
      </c>
      <c r="L195" s="125">
        <v>1405.1310000000001</v>
      </c>
      <c r="M195" s="184">
        <f t="shared" si="21"/>
        <v>4.8998206790902291E-2</v>
      </c>
      <c r="N195" s="116">
        <v>67.319999999999993</v>
      </c>
      <c r="O195" s="184">
        <f t="shared" si="22"/>
        <v>7.884615384615376E-2</v>
      </c>
      <c r="P195">
        <v>82.2</v>
      </c>
      <c r="Q195" s="184">
        <f t="shared" si="23"/>
        <v>5.0076647930505896E-2</v>
      </c>
      <c r="R195">
        <v>241.74</v>
      </c>
      <c r="S195" s="184">
        <f t="shared" si="24"/>
        <v>-1.3587954461990388E-2</v>
      </c>
      <c r="T195">
        <v>258.8999</v>
      </c>
      <c r="U195" s="184">
        <f t="shared" si="25"/>
        <v>2.130138067061145E-2</v>
      </c>
      <c r="V195" s="125">
        <v>6782.81</v>
      </c>
      <c r="W195" s="184">
        <f t="shared" si="26"/>
        <v>2.5081420917808326E-2</v>
      </c>
    </row>
    <row r="196" spans="1:23" ht="13" x14ac:dyDescent="0.3">
      <c r="A196" s="203">
        <v>46121</v>
      </c>
      <c r="B196">
        <v>5.6120000000000001</v>
      </c>
      <c r="C196" s="184">
        <f t="shared" ref="C196:G259" si="27">(B196-B195)/B195</f>
        <v>-5.3172633817795542E-3</v>
      </c>
      <c r="D196">
        <v>90.45</v>
      </c>
      <c r="E196" s="184">
        <f t="shared" si="27"/>
        <v>-3.468516542155816E-2</v>
      </c>
      <c r="F196">
        <v>8.0559999999999992</v>
      </c>
      <c r="G196" s="184">
        <f t="shared" si="27"/>
        <v>4.488778054862792E-3</v>
      </c>
      <c r="H196" s="125">
        <v>1510.3140000000001</v>
      </c>
      <c r="I196" s="184">
        <f t="shared" ref="I196:I259" si="28">(H196-H195)/H195</f>
        <v>5.0769123269348753E-3</v>
      </c>
      <c r="J196" s="125">
        <v>963.04200000000003</v>
      </c>
      <c r="K196" s="184">
        <f t="shared" ref="K196:K259" si="29">(J196-J195)/J195</f>
        <v>-9.2019225482368897E-4</v>
      </c>
      <c r="L196" s="125">
        <v>1390.4159999999999</v>
      </c>
      <c r="M196" s="184">
        <f t="shared" ref="M196:M259" si="30">(L196-L195)/L195</f>
        <v>-1.0472333184592857E-2</v>
      </c>
      <c r="N196" s="116">
        <v>66.89</v>
      </c>
      <c r="O196" s="184">
        <f t="shared" ref="O196:O259" si="31">(N196-N195)/N195</f>
        <v>-6.3874034462268669E-3</v>
      </c>
      <c r="P196">
        <v>82.8</v>
      </c>
      <c r="Q196" s="184">
        <f t="shared" ref="Q196:Q259" si="32">(P196-P195)/P195</f>
        <v>7.2992700729926311E-3</v>
      </c>
      <c r="R196">
        <v>237.18</v>
      </c>
      <c r="S196" s="184">
        <f t="shared" ref="S196:S259" si="33">(R196-R195)/R195</f>
        <v>-1.8863241499131305E-2</v>
      </c>
      <c r="T196">
        <v>260.49</v>
      </c>
      <c r="U196" s="184">
        <f t="shared" ref="U196:U259" si="34">(T196-T195)/T195</f>
        <v>6.1417559450583281E-3</v>
      </c>
      <c r="V196" s="125">
        <v>6824.66</v>
      </c>
      <c r="W196" s="184">
        <f t="shared" ref="W196:W259" si="35">(V196-V195)/V195</f>
        <v>6.1700091849837243E-3</v>
      </c>
    </row>
    <row r="197" spans="1:23" ht="13" x14ac:dyDescent="0.3">
      <c r="A197" s="203">
        <v>46122</v>
      </c>
      <c r="B197">
        <v>5.657</v>
      </c>
      <c r="C197" s="184">
        <f t="shared" si="27"/>
        <v>8.0185317177476709E-3</v>
      </c>
      <c r="D197">
        <v>91.7</v>
      </c>
      <c r="E197" s="184">
        <f t="shared" si="27"/>
        <v>1.3819789939192924E-2</v>
      </c>
      <c r="F197">
        <v>8.0340000000000007</v>
      </c>
      <c r="G197" s="184">
        <f t="shared" si="27"/>
        <v>-2.730883813306662E-3</v>
      </c>
      <c r="H197" s="125">
        <v>1517.355</v>
      </c>
      <c r="I197" s="184">
        <f t="shared" si="28"/>
        <v>4.6619444698254402E-3</v>
      </c>
      <c r="J197" s="125">
        <v>968.61099999999999</v>
      </c>
      <c r="K197" s="184">
        <f t="shared" si="29"/>
        <v>5.7827176800180676E-3</v>
      </c>
      <c r="L197" s="125">
        <v>1391.2940000000001</v>
      </c>
      <c r="M197" s="184">
        <f t="shared" si="30"/>
        <v>6.3146569084371622E-4</v>
      </c>
      <c r="N197" s="116">
        <v>68.52</v>
      </c>
      <c r="O197" s="184">
        <f t="shared" si="31"/>
        <v>2.4368365973987074E-2</v>
      </c>
      <c r="P197">
        <v>84.06</v>
      </c>
      <c r="Q197" s="184">
        <f t="shared" si="32"/>
        <v>1.5217391304347889E-2</v>
      </c>
      <c r="R197">
        <v>230.76</v>
      </c>
      <c r="S197" s="184">
        <f t="shared" si="33"/>
        <v>-2.7068049582595562E-2</v>
      </c>
      <c r="T197">
        <v>260.48</v>
      </c>
      <c r="U197" s="184">
        <f t="shared" si="34"/>
        <v>-3.838918960417254E-5</v>
      </c>
      <c r="V197" s="125">
        <v>6816.89</v>
      </c>
      <c r="W197" s="184">
        <f t="shared" si="35"/>
        <v>-1.1385182558544349E-3</v>
      </c>
    </row>
    <row r="198" spans="1:23" ht="13" x14ac:dyDescent="0.3">
      <c r="A198" s="203">
        <v>46125</v>
      </c>
      <c r="B198">
        <v>5.6559999999999997</v>
      </c>
      <c r="C198" s="184">
        <f t="shared" si="27"/>
        <v>-1.7677214071068305E-4</v>
      </c>
      <c r="D198">
        <v>90</v>
      </c>
      <c r="E198" s="184">
        <f t="shared" si="27"/>
        <v>-1.8538713195201777E-2</v>
      </c>
      <c r="F198">
        <v>8.6180000000000003</v>
      </c>
      <c r="G198" s="184">
        <f t="shared" si="27"/>
        <v>7.2691062982325069E-2</v>
      </c>
      <c r="H198" s="125">
        <v>1515.319</v>
      </c>
      <c r="I198" s="184">
        <f t="shared" si="28"/>
        <v>-1.3418086077417995E-3</v>
      </c>
      <c r="J198" s="125">
        <v>984.98299999999995</v>
      </c>
      <c r="K198" s="184">
        <f t="shared" si="29"/>
        <v>1.6902554276174809E-2</v>
      </c>
      <c r="L198" s="125">
        <v>1386.8330000000001</v>
      </c>
      <c r="M198" s="184">
        <f t="shared" si="30"/>
        <v>-3.2063675973590141E-3</v>
      </c>
      <c r="N198" s="116">
        <v>68.180000000000007</v>
      </c>
      <c r="O198" s="184">
        <f t="shared" si="31"/>
        <v>-4.9620548744890433E-3</v>
      </c>
      <c r="P198">
        <v>84.24</v>
      </c>
      <c r="Q198" s="184">
        <f t="shared" si="32"/>
        <v>2.1413276231262504E-3</v>
      </c>
      <c r="R198">
        <v>237.82</v>
      </c>
      <c r="S198" s="184">
        <f t="shared" si="33"/>
        <v>3.0594557115617968E-2</v>
      </c>
      <c r="T198">
        <v>259.2</v>
      </c>
      <c r="U198" s="184">
        <f t="shared" si="34"/>
        <v>-4.9140049140050275E-3</v>
      </c>
      <c r="V198" s="125">
        <v>6886.24</v>
      </c>
      <c r="W198" s="184">
        <f t="shared" si="35"/>
        <v>1.0173260827151304E-2</v>
      </c>
    </row>
    <row r="199" spans="1:23" ht="13" x14ac:dyDescent="0.3">
      <c r="A199" s="203">
        <v>46126</v>
      </c>
      <c r="B199">
        <v>5.7649999999999997</v>
      </c>
      <c r="C199" s="184">
        <f t="shared" si="27"/>
        <v>1.9271570014144271E-2</v>
      </c>
      <c r="D199">
        <v>91.35</v>
      </c>
      <c r="E199" s="184">
        <f t="shared" si="27"/>
        <v>1.4999999999999937E-2</v>
      </c>
      <c r="F199">
        <v>8.74</v>
      </c>
      <c r="G199" s="184">
        <f t="shared" si="27"/>
        <v>1.4156416802042224E-2</v>
      </c>
      <c r="H199" s="125">
        <v>1534.521</v>
      </c>
      <c r="I199" s="184">
        <f t="shared" si="28"/>
        <v>1.2671919246046541E-2</v>
      </c>
      <c r="J199" s="125">
        <v>990.49599999999998</v>
      </c>
      <c r="K199" s="184">
        <f t="shared" si="29"/>
        <v>5.5970509135691016E-3</v>
      </c>
      <c r="L199" s="125">
        <v>1404.1610000000001</v>
      </c>
      <c r="M199" s="184">
        <f t="shared" si="30"/>
        <v>1.2494655088247809E-2</v>
      </c>
      <c r="N199" s="116">
        <v>70.36</v>
      </c>
      <c r="O199" s="184">
        <f t="shared" si="31"/>
        <v>3.1974185978292644E-2</v>
      </c>
      <c r="P199">
        <v>82.92</v>
      </c>
      <c r="Q199" s="184">
        <f t="shared" si="32"/>
        <v>-1.5669515669515591E-2</v>
      </c>
      <c r="R199">
        <v>240.27</v>
      </c>
      <c r="S199" s="184">
        <f t="shared" si="33"/>
        <v>1.0301909006811947E-2</v>
      </c>
      <c r="T199">
        <v>258.83010000000002</v>
      </c>
      <c r="U199" s="184">
        <f t="shared" si="34"/>
        <v>-1.4270833333332284E-3</v>
      </c>
      <c r="V199" s="125">
        <v>6967.38</v>
      </c>
      <c r="W199" s="184">
        <f t="shared" si="35"/>
        <v>1.1782917818722602E-2</v>
      </c>
    </row>
    <row r="200" spans="1:23" ht="13" x14ac:dyDescent="0.3">
      <c r="A200" s="203">
        <v>46127</v>
      </c>
      <c r="B200">
        <v>5.7919999999999998</v>
      </c>
      <c r="C200" s="184">
        <f t="shared" si="27"/>
        <v>4.6834345186470318E-3</v>
      </c>
      <c r="D200">
        <v>92.6</v>
      </c>
      <c r="E200" s="184">
        <f t="shared" si="27"/>
        <v>1.3683634373289547E-2</v>
      </c>
      <c r="F200">
        <v>8.532</v>
      </c>
      <c r="G200" s="184">
        <f t="shared" si="27"/>
        <v>-2.3798627002288349E-2</v>
      </c>
      <c r="H200" s="125">
        <v>1533.58</v>
      </c>
      <c r="I200" s="184">
        <f t="shared" si="28"/>
        <v>-6.1322067277022011E-4</v>
      </c>
      <c r="J200" s="125">
        <v>979.71699999999998</v>
      </c>
      <c r="K200" s="184">
        <f t="shared" si="29"/>
        <v>-1.0882426582237583E-2</v>
      </c>
      <c r="L200" s="125">
        <v>1406.4580000000001</v>
      </c>
      <c r="M200" s="184">
        <f t="shared" si="30"/>
        <v>1.6358522989885244E-3</v>
      </c>
      <c r="N200" s="116">
        <v>70.2</v>
      </c>
      <c r="O200" s="184">
        <f t="shared" si="31"/>
        <v>-2.2740193291642496E-3</v>
      </c>
      <c r="P200">
        <v>82.46</v>
      </c>
      <c r="Q200" s="184">
        <f t="shared" si="32"/>
        <v>-5.547515677761794E-3</v>
      </c>
      <c r="R200">
        <v>244.8</v>
      </c>
      <c r="S200" s="184">
        <f t="shared" si="33"/>
        <v>1.8853789486827324E-2</v>
      </c>
      <c r="T200">
        <v>266.42989999999998</v>
      </c>
      <c r="U200" s="184">
        <f t="shared" si="34"/>
        <v>2.9362118238952729E-2</v>
      </c>
      <c r="V200" s="125">
        <v>7022.95</v>
      </c>
      <c r="W200" s="184">
        <f t="shared" si="35"/>
        <v>7.975738369372664E-3</v>
      </c>
    </row>
    <row r="201" spans="1:23" ht="13" x14ac:dyDescent="0.3">
      <c r="A201" s="203">
        <v>46128</v>
      </c>
      <c r="B201">
        <v>5.742</v>
      </c>
      <c r="C201" s="184">
        <f t="shared" si="27"/>
        <v>-8.6325966850828422E-3</v>
      </c>
      <c r="D201">
        <v>91.65</v>
      </c>
      <c r="E201" s="184">
        <f t="shared" si="27"/>
        <v>-1.0259179265658626E-2</v>
      </c>
      <c r="F201">
        <v>8.5920000000000005</v>
      </c>
      <c r="G201" s="184">
        <f t="shared" si="27"/>
        <v>7.0323488045007619E-3</v>
      </c>
      <c r="H201" s="125">
        <v>1528.463</v>
      </c>
      <c r="I201" s="184">
        <f t="shared" si="28"/>
        <v>-3.336637149675897E-3</v>
      </c>
      <c r="J201" s="125">
        <v>980.79600000000005</v>
      </c>
      <c r="K201" s="184">
        <f t="shared" si="29"/>
        <v>1.1013384477354833E-3</v>
      </c>
      <c r="L201" s="125">
        <v>1412.018</v>
      </c>
      <c r="M201" s="184">
        <f t="shared" si="30"/>
        <v>3.9531930566003006E-3</v>
      </c>
      <c r="N201" s="116">
        <v>69.180000000000007</v>
      </c>
      <c r="O201" s="184">
        <f t="shared" si="31"/>
        <v>-1.4529914529914473E-2</v>
      </c>
      <c r="P201">
        <v>80.58</v>
      </c>
      <c r="Q201" s="184">
        <f t="shared" si="32"/>
        <v>-2.2798932815910691E-2</v>
      </c>
      <c r="R201">
        <v>251</v>
      </c>
      <c r="S201" s="184">
        <f t="shared" si="33"/>
        <v>2.5326797385620867E-2</v>
      </c>
      <c r="T201">
        <v>263.3999</v>
      </c>
      <c r="U201" s="184">
        <f t="shared" si="34"/>
        <v>-1.1372597444956339E-2</v>
      </c>
      <c r="V201" s="125">
        <v>7041.28</v>
      </c>
      <c r="W201" s="184">
        <f t="shared" si="35"/>
        <v>2.6100143102257495E-3</v>
      </c>
    </row>
    <row r="202" spans="1:23" ht="13" x14ac:dyDescent="0.3">
      <c r="A202" s="203">
        <v>46129</v>
      </c>
      <c r="B202">
        <v>5.923</v>
      </c>
      <c r="C202" s="184">
        <f t="shared" si="27"/>
        <v>3.1522117729014289E-2</v>
      </c>
      <c r="D202">
        <v>94</v>
      </c>
      <c r="E202" s="184">
        <f t="shared" si="27"/>
        <v>2.5641025641025578E-2</v>
      </c>
      <c r="F202">
        <v>8.6460000000000008</v>
      </c>
      <c r="G202" s="184">
        <f t="shared" si="27"/>
        <v>6.2849162011173491E-3</v>
      </c>
      <c r="H202" s="125">
        <v>1551.654</v>
      </c>
      <c r="I202" s="184">
        <f t="shared" si="28"/>
        <v>1.5172758516234957E-2</v>
      </c>
      <c r="J202" s="125">
        <v>987.51300000000003</v>
      </c>
      <c r="K202" s="184">
        <f t="shared" si="29"/>
        <v>6.8485189580707751E-3</v>
      </c>
      <c r="L202" s="125">
        <v>1440.7149999999999</v>
      </c>
      <c r="M202" s="184">
        <f t="shared" si="30"/>
        <v>2.0323395310824572E-2</v>
      </c>
      <c r="N202" s="116">
        <v>71.81</v>
      </c>
      <c r="O202" s="184">
        <f t="shared" si="31"/>
        <v>3.8016767851980271E-2</v>
      </c>
      <c r="P202">
        <v>83.9</v>
      </c>
      <c r="Q202" s="184">
        <f t="shared" si="32"/>
        <v>4.1201290642839505E-2</v>
      </c>
      <c r="R202">
        <v>253.47</v>
      </c>
      <c r="S202" s="184">
        <f t="shared" si="33"/>
        <v>9.8406374501991984E-3</v>
      </c>
      <c r="T202">
        <v>270.23</v>
      </c>
      <c r="U202" s="184">
        <f t="shared" si="34"/>
        <v>2.5930533762541352E-2</v>
      </c>
      <c r="V202" s="125">
        <v>7126.06</v>
      </c>
      <c r="W202" s="184">
        <f t="shared" si="35"/>
        <v>1.2040424468278589E-2</v>
      </c>
    </row>
    <row r="203" spans="1:23" ht="13" x14ac:dyDescent="0.3">
      <c r="A203" s="203">
        <v>46132</v>
      </c>
      <c r="B203">
        <v>5.7990000000000004</v>
      </c>
      <c r="C203" s="184">
        <f t="shared" si="27"/>
        <v>-2.0935336822556081E-2</v>
      </c>
      <c r="D203">
        <v>92.35</v>
      </c>
      <c r="E203" s="184">
        <f t="shared" si="27"/>
        <v>-1.7553191489361762E-2</v>
      </c>
      <c r="F203">
        <v>8.9380000000000006</v>
      </c>
      <c r="G203" s="184">
        <f t="shared" si="27"/>
        <v>3.377284293314825E-2</v>
      </c>
      <c r="H203" s="125">
        <v>1530.7149999999999</v>
      </c>
      <c r="I203" s="184">
        <f t="shared" si="28"/>
        <v>-1.349463217959679E-2</v>
      </c>
      <c r="J203" s="125">
        <v>990.71199999999999</v>
      </c>
      <c r="K203" s="184">
        <f t="shared" si="29"/>
        <v>3.2394510249484872E-3</v>
      </c>
      <c r="L203" s="125">
        <v>1424.4190000000001</v>
      </c>
      <c r="M203" s="184">
        <f t="shared" si="30"/>
        <v>-1.1311050415939185E-2</v>
      </c>
      <c r="N203" s="116">
        <v>67.989999999999995</v>
      </c>
      <c r="O203" s="184">
        <f t="shared" si="31"/>
        <v>-5.3195933713967518E-2</v>
      </c>
      <c r="P203">
        <v>83.08</v>
      </c>
      <c r="Q203" s="184">
        <f t="shared" si="32"/>
        <v>-9.773539928486381E-3</v>
      </c>
      <c r="R203">
        <v>253.71</v>
      </c>
      <c r="S203" s="184">
        <f t="shared" si="33"/>
        <v>9.4685761628598693E-4</v>
      </c>
      <c r="T203">
        <v>273.05</v>
      </c>
      <c r="U203" s="184">
        <f t="shared" si="34"/>
        <v>1.0435554897679729E-2</v>
      </c>
      <c r="V203" s="125">
        <v>7109.14</v>
      </c>
      <c r="W203" s="184">
        <f t="shared" si="35"/>
        <v>-2.3743836004748867E-3</v>
      </c>
    </row>
    <row r="204" spans="1:23" ht="13" x14ac:dyDescent="0.3">
      <c r="A204" s="203">
        <v>46133</v>
      </c>
      <c r="B204">
        <v>5.7789999999999999</v>
      </c>
      <c r="C204" s="184">
        <f t="shared" si="27"/>
        <v>-3.4488704949129953E-3</v>
      </c>
      <c r="D204">
        <v>92.5</v>
      </c>
      <c r="E204" s="184">
        <f t="shared" si="27"/>
        <v>1.6242555495398559E-3</v>
      </c>
      <c r="F204">
        <v>8.8320000000000007</v>
      </c>
      <c r="G204" s="184">
        <f t="shared" si="27"/>
        <v>-1.1859476392929051E-2</v>
      </c>
      <c r="H204" s="125">
        <v>1520.49</v>
      </c>
      <c r="I204" s="184">
        <f t="shared" si="28"/>
        <v>-6.6798848903942987E-3</v>
      </c>
      <c r="J204" s="125">
        <v>984.69</v>
      </c>
      <c r="K204" s="184">
        <f t="shared" si="29"/>
        <v>-6.0784567058841865E-3</v>
      </c>
      <c r="L204" s="125">
        <v>1416.578</v>
      </c>
      <c r="M204" s="184">
        <f t="shared" si="30"/>
        <v>-5.5047005129811675E-3</v>
      </c>
      <c r="N204" s="116">
        <v>67.010000000000005</v>
      </c>
      <c r="O204" s="184">
        <f t="shared" si="31"/>
        <v>-1.4413884394763786E-2</v>
      </c>
      <c r="P204">
        <v>83.4</v>
      </c>
      <c r="Q204" s="184">
        <f t="shared" si="32"/>
        <v>3.8517091959557942E-3</v>
      </c>
      <c r="R204">
        <v>255.68</v>
      </c>
      <c r="S204" s="184">
        <f t="shared" si="33"/>
        <v>7.7647708013085757E-3</v>
      </c>
      <c r="T204">
        <v>266.16989999999998</v>
      </c>
      <c r="U204" s="184">
        <f t="shared" si="34"/>
        <v>-2.5197216626991491E-2</v>
      </c>
      <c r="V204" s="125">
        <v>7064.01</v>
      </c>
      <c r="W204" s="184">
        <f t="shared" si="35"/>
        <v>-6.3481658822304955E-3</v>
      </c>
    </row>
    <row r="205" spans="1:23" ht="13" x14ac:dyDescent="0.3">
      <c r="A205" s="203">
        <v>46134</v>
      </c>
      <c r="B205">
        <v>5.7270000000000003</v>
      </c>
      <c r="C205" s="184">
        <f t="shared" si="27"/>
        <v>-8.9980965564975951E-3</v>
      </c>
      <c r="D205">
        <v>91.95</v>
      </c>
      <c r="E205" s="184">
        <f t="shared" si="27"/>
        <v>-5.9459459459459156E-3</v>
      </c>
      <c r="F205">
        <v>8.51</v>
      </c>
      <c r="G205" s="184">
        <f t="shared" si="27"/>
        <v>-3.645833333333344E-2</v>
      </c>
      <c r="H205" s="125">
        <v>1516.902</v>
      </c>
      <c r="I205" s="184">
        <f t="shared" si="28"/>
        <v>-2.3597656018783191E-3</v>
      </c>
      <c r="J205" s="125">
        <v>979.23900000000003</v>
      </c>
      <c r="K205" s="184">
        <f t="shared" si="29"/>
        <v>-5.5357523687658266E-3</v>
      </c>
      <c r="L205" s="125">
        <v>1413.5340000000001</v>
      </c>
      <c r="M205" s="184">
        <f t="shared" si="30"/>
        <v>-2.148840374479816E-3</v>
      </c>
      <c r="N205" s="116">
        <v>65.680000000000007</v>
      </c>
      <c r="O205" s="184">
        <f t="shared" si="31"/>
        <v>-1.9847783912848801E-2</v>
      </c>
      <c r="P205">
        <v>82</v>
      </c>
      <c r="Q205" s="184">
        <f t="shared" si="32"/>
        <v>-1.6786570743405341E-2</v>
      </c>
      <c r="R205">
        <v>251.86</v>
      </c>
      <c r="S205" s="184">
        <f t="shared" si="33"/>
        <v>-1.4940550688360423E-2</v>
      </c>
      <c r="T205">
        <v>273.16989999999998</v>
      </c>
      <c r="U205" s="184">
        <f t="shared" si="34"/>
        <v>2.6298991734226899E-2</v>
      </c>
      <c r="V205" s="125">
        <v>7137.9</v>
      </c>
      <c r="W205" s="184">
        <f t="shared" si="35"/>
        <v>1.0460064467632325E-2</v>
      </c>
    </row>
    <row r="206" spans="1:23" ht="13" x14ac:dyDescent="0.3">
      <c r="A206" s="203">
        <v>46135</v>
      </c>
      <c r="B206">
        <v>5.6779999999999999</v>
      </c>
      <c r="C206" s="184">
        <f t="shared" si="27"/>
        <v>-8.5559629823643048E-3</v>
      </c>
      <c r="D206">
        <v>90.95</v>
      </c>
      <c r="E206" s="184">
        <f t="shared" si="27"/>
        <v>-1.0875475802066339E-2</v>
      </c>
      <c r="F206">
        <v>9.0500000000000007</v>
      </c>
      <c r="G206" s="184">
        <f t="shared" si="27"/>
        <v>6.3454759106933128E-2</v>
      </c>
      <c r="H206" s="125">
        <v>1513.232</v>
      </c>
      <c r="I206" s="184">
        <f t="shared" si="28"/>
        <v>-2.4194048132312258E-3</v>
      </c>
      <c r="J206" s="125">
        <v>994.81</v>
      </c>
      <c r="K206" s="184">
        <f t="shared" si="29"/>
        <v>1.5901123219152741E-2</v>
      </c>
      <c r="L206" s="125">
        <v>1409.2650000000001</v>
      </c>
      <c r="M206" s="184">
        <f t="shared" si="30"/>
        <v>-3.0200900721171231E-3</v>
      </c>
      <c r="N206" s="116">
        <v>64.45</v>
      </c>
      <c r="O206" s="184">
        <f t="shared" si="31"/>
        <v>-1.8727161997564006E-2</v>
      </c>
      <c r="P206">
        <v>80.72</v>
      </c>
      <c r="Q206" s="184">
        <f t="shared" si="32"/>
        <v>-1.5609756097560989E-2</v>
      </c>
      <c r="R206">
        <v>231.08</v>
      </c>
      <c r="S206" s="184">
        <f t="shared" si="33"/>
        <v>-8.250615421265782E-2</v>
      </c>
      <c r="T206">
        <v>273.42989999999998</v>
      </c>
      <c r="U206" s="184">
        <f t="shared" si="34"/>
        <v>9.5178861214208048E-4</v>
      </c>
      <c r="V206" s="125">
        <v>7108.4</v>
      </c>
      <c r="W206" s="184">
        <f t="shared" si="35"/>
        <v>-4.1328682105381135E-3</v>
      </c>
    </row>
    <row r="207" spans="1:23" ht="13" x14ac:dyDescent="0.3">
      <c r="A207" s="203">
        <v>46136</v>
      </c>
      <c r="B207">
        <v>5.6589999999999998</v>
      </c>
      <c r="C207" s="184">
        <f t="shared" si="27"/>
        <v>-3.3462486791123861E-3</v>
      </c>
      <c r="D207">
        <v>90.05</v>
      </c>
      <c r="E207" s="184">
        <f t="shared" si="27"/>
        <v>-9.8955470038483307E-3</v>
      </c>
      <c r="F207">
        <v>8.9459999999999997</v>
      </c>
      <c r="G207" s="184">
        <f t="shared" si="27"/>
        <v>-1.1491712707182428E-2</v>
      </c>
      <c r="H207" s="125">
        <v>1503.7249999999999</v>
      </c>
      <c r="I207" s="184">
        <f t="shared" si="28"/>
        <v>-6.2825792740307251E-3</v>
      </c>
      <c r="J207" s="125">
        <v>982.18100000000004</v>
      </c>
      <c r="K207" s="184">
        <f t="shared" si="29"/>
        <v>-1.26948864607311E-2</v>
      </c>
      <c r="L207" s="125">
        <v>1406.9680000000001</v>
      </c>
      <c r="M207" s="184">
        <f t="shared" si="30"/>
        <v>-1.6299276573249356E-3</v>
      </c>
      <c r="N207" s="116">
        <v>64.010000000000005</v>
      </c>
      <c r="O207" s="184">
        <f t="shared" si="31"/>
        <v>-6.8269976726143943E-3</v>
      </c>
      <c r="P207">
        <v>80</v>
      </c>
      <c r="Q207" s="184">
        <f t="shared" si="32"/>
        <v>-8.9197224975222852E-3</v>
      </c>
      <c r="R207">
        <v>231.98</v>
      </c>
      <c r="S207" s="184">
        <f t="shared" si="33"/>
        <v>3.8947550631814837E-3</v>
      </c>
      <c r="T207">
        <v>271.06009999999998</v>
      </c>
      <c r="U207" s="184">
        <f t="shared" si="34"/>
        <v>-8.6669380342091276E-3</v>
      </c>
      <c r="V207" s="125">
        <v>7165.08</v>
      </c>
      <c r="W207" s="184">
        <f t="shared" si="35"/>
        <v>7.9736649597659526E-3</v>
      </c>
    </row>
    <row r="208" spans="1:23" ht="13" x14ac:dyDescent="0.3">
      <c r="A208" s="203">
        <v>46139</v>
      </c>
      <c r="B208">
        <v>5.6710000000000003</v>
      </c>
      <c r="C208" s="184">
        <f t="shared" si="27"/>
        <v>2.1205159922248551E-3</v>
      </c>
      <c r="D208">
        <v>89</v>
      </c>
      <c r="E208" s="184">
        <f t="shared" si="27"/>
        <v>-1.1660188784008853E-2</v>
      </c>
      <c r="F208">
        <v>9.2759999999999998</v>
      </c>
      <c r="G208" s="184">
        <f t="shared" si="27"/>
        <v>3.6887994634473516E-2</v>
      </c>
      <c r="H208" s="125">
        <v>1505.144</v>
      </c>
      <c r="I208" s="184">
        <f t="shared" si="28"/>
        <v>9.4365658614447223E-4</v>
      </c>
      <c r="J208" s="125">
        <v>986.70399999999995</v>
      </c>
      <c r="K208" s="184">
        <f t="shared" si="29"/>
        <v>4.6050575199478617E-3</v>
      </c>
      <c r="L208" s="125">
        <v>1404.423</v>
      </c>
      <c r="M208" s="184">
        <f t="shared" si="30"/>
        <v>-1.8088542170113838E-3</v>
      </c>
      <c r="N208" s="116">
        <v>64.39</v>
      </c>
      <c r="O208" s="184">
        <f t="shared" si="31"/>
        <v>5.9365724105607783E-3</v>
      </c>
      <c r="P208">
        <v>79.8</v>
      </c>
      <c r="Q208" s="184">
        <f t="shared" si="32"/>
        <v>-2.5000000000000356E-3</v>
      </c>
      <c r="R208">
        <v>228.05</v>
      </c>
      <c r="S208" s="184">
        <f t="shared" si="33"/>
        <v>-1.6941115613414857E-2</v>
      </c>
      <c r="T208">
        <v>267.61009999999999</v>
      </c>
      <c r="U208" s="184">
        <f t="shared" si="34"/>
        <v>-1.2727804645537978E-2</v>
      </c>
      <c r="V208" s="125">
        <v>7173.91</v>
      </c>
      <c r="W208" s="184">
        <f t="shared" si="35"/>
        <v>1.2323658633260099E-3</v>
      </c>
    </row>
    <row r="209" spans="1:23" ht="13" x14ac:dyDescent="0.3">
      <c r="A209" s="203">
        <v>46140</v>
      </c>
      <c r="B209">
        <v>5.7809999999999997</v>
      </c>
      <c r="C209" s="184">
        <f t="shared" si="27"/>
        <v>1.9396931758067257E-2</v>
      </c>
      <c r="D209">
        <v>88.8</v>
      </c>
      <c r="E209" s="184">
        <f t="shared" si="27"/>
        <v>-2.2471910112359869E-3</v>
      </c>
      <c r="F209">
        <v>9.41</v>
      </c>
      <c r="G209" s="184">
        <f t="shared" si="27"/>
        <v>1.444588184562315E-2</v>
      </c>
      <c r="H209" s="125">
        <v>1518.5039999999999</v>
      </c>
      <c r="I209" s="184">
        <f t="shared" si="28"/>
        <v>8.8762271251122144E-3</v>
      </c>
      <c r="J209" s="125">
        <v>982.33600000000001</v>
      </c>
      <c r="K209" s="184">
        <f t="shared" si="29"/>
        <v>-4.4268595242341561E-3</v>
      </c>
      <c r="L209" s="125">
        <v>1399.317</v>
      </c>
      <c r="M209" s="184">
        <f t="shared" si="30"/>
        <v>-3.6356567786201125E-3</v>
      </c>
      <c r="N209" s="116">
        <v>65.77</v>
      </c>
      <c r="O209" s="184">
        <f t="shared" si="31"/>
        <v>2.1431899363255093E-2</v>
      </c>
      <c r="P209">
        <v>79.56</v>
      </c>
      <c r="Q209" s="184">
        <f t="shared" si="32"/>
        <v>-3.0075187969924172E-3</v>
      </c>
      <c r="R209">
        <v>233.04</v>
      </c>
      <c r="S209" s="184">
        <f t="shared" si="33"/>
        <v>2.1881166410874724E-2</v>
      </c>
      <c r="T209">
        <v>270.70999999999998</v>
      </c>
      <c r="U209" s="184">
        <f t="shared" si="34"/>
        <v>1.1583643517191582E-2</v>
      </c>
      <c r="V209" s="125">
        <v>7138.8</v>
      </c>
      <c r="W209" s="184">
        <f t="shared" si="35"/>
        <v>-4.8941232884158947E-3</v>
      </c>
    </row>
    <row r="210" spans="1:23" ht="13" x14ac:dyDescent="0.3">
      <c r="A210" s="203">
        <v>46141</v>
      </c>
      <c r="B210">
        <v>5.7220000000000004</v>
      </c>
      <c r="C210" s="184">
        <f t="shared" si="27"/>
        <v>-1.0205846739318332E-2</v>
      </c>
      <c r="D210">
        <v>89.35</v>
      </c>
      <c r="E210" s="184">
        <f t="shared" si="27"/>
        <v>6.1936936936936617E-3</v>
      </c>
      <c r="F210">
        <v>10.31</v>
      </c>
      <c r="G210" s="184">
        <f t="shared" si="27"/>
        <v>9.5642933049946907E-2</v>
      </c>
      <c r="H210" s="125">
        <v>1507.317</v>
      </c>
      <c r="I210" s="184">
        <f t="shared" si="28"/>
        <v>-7.3671192173348898E-3</v>
      </c>
      <c r="J210" s="125">
        <v>1000.745</v>
      </c>
      <c r="K210" s="184">
        <f t="shared" si="29"/>
        <v>1.874002378005081E-2</v>
      </c>
      <c r="L210" s="125">
        <v>1390.655</v>
      </c>
      <c r="M210" s="184">
        <f t="shared" si="30"/>
        <v>-6.1901627722667808E-3</v>
      </c>
      <c r="N210" s="116">
        <v>65.73</v>
      </c>
      <c r="O210" s="184">
        <f t="shared" si="31"/>
        <v>-6.0818002128617979E-4</v>
      </c>
      <c r="P210">
        <v>77.959999999999994</v>
      </c>
      <c r="Q210" s="184">
        <f t="shared" si="32"/>
        <v>-2.0110608345902569E-2</v>
      </c>
      <c r="R210">
        <v>227.1</v>
      </c>
      <c r="S210" s="184">
        <f t="shared" si="33"/>
        <v>-2.548918640576724E-2</v>
      </c>
      <c r="T210">
        <v>270.16989999999998</v>
      </c>
      <c r="U210" s="184">
        <f t="shared" si="34"/>
        <v>-1.9951239333604056E-3</v>
      </c>
      <c r="V210" s="125">
        <v>7135.95</v>
      </c>
      <c r="W210" s="184">
        <f t="shared" si="35"/>
        <v>-3.9922676080018541E-4</v>
      </c>
    </row>
    <row r="211" spans="1:23" ht="13" x14ac:dyDescent="0.3">
      <c r="A211" s="203">
        <v>46142</v>
      </c>
      <c r="B211">
        <v>5.7750000000000004</v>
      </c>
      <c r="C211" s="184">
        <f t="shared" si="27"/>
        <v>9.2624956308982754E-3</v>
      </c>
      <c r="D211">
        <v>88</v>
      </c>
      <c r="E211" s="184">
        <f t="shared" si="27"/>
        <v>-1.5109121432568488E-2</v>
      </c>
      <c r="F211">
        <v>10.605</v>
      </c>
      <c r="G211" s="184">
        <f t="shared" si="27"/>
        <v>2.8612997090203679E-2</v>
      </c>
      <c r="H211" s="125">
        <v>1520.4690000000001</v>
      </c>
      <c r="I211" s="184">
        <f t="shared" si="28"/>
        <v>8.7254373167688307E-3</v>
      </c>
      <c r="J211" s="125">
        <v>1015.823</v>
      </c>
      <c r="K211" s="184">
        <f t="shared" si="29"/>
        <v>1.5066775252436909E-2</v>
      </c>
      <c r="L211" s="125">
        <v>1408.3779999999999</v>
      </c>
      <c r="M211" s="184">
        <f t="shared" si="30"/>
        <v>1.2744354279098667E-2</v>
      </c>
      <c r="N211" s="116">
        <v>65.62</v>
      </c>
      <c r="O211" s="184">
        <f t="shared" si="31"/>
        <v>-1.673512855621473E-3</v>
      </c>
      <c r="P211">
        <v>78.12</v>
      </c>
      <c r="Q211" s="184">
        <f t="shared" si="32"/>
        <v>2.0523345305286148E-3</v>
      </c>
      <c r="R211">
        <v>230.98</v>
      </c>
      <c r="S211" s="184">
        <f t="shared" si="33"/>
        <v>1.708498458828708E-2</v>
      </c>
      <c r="T211">
        <v>271.3501</v>
      </c>
      <c r="U211" s="184">
        <f t="shared" si="34"/>
        <v>4.3683622786994903E-3</v>
      </c>
      <c r="V211" s="125">
        <v>7209.01</v>
      </c>
      <c r="W211" s="184">
        <f t="shared" si="35"/>
        <v>1.0238300436522173E-2</v>
      </c>
    </row>
    <row r="212" spans="1:23" ht="13" x14ac:dyDescent="0.3">
      <c r="A212" s="203">
        <v>46143</v>
      </c>
      <c r="B212">
        <v>5.7750000000000004</v>
      </c>
      <c r="C212" s="184">
        <f t="shared" si="27"/>
        <v>0</v>
      </c>
      <c r="D212">
        <v>88</v>
      </c>
      <c r="E212" s="184">
        <f t="shared" si="27"/>
        <v>0</v>
      </c>
      <c r="F212">
        <v>10.605</v>
      </c>
      <c r="G212" s="184">
        <f t="shared" si="27"/>
        <v>0</v>
      </c>
      <c r="H212" s="125">
        <v>1520.4690000000001</v>
      </c>
      <c r="I212" s="184">
        <f t="shared" si="28"/>
        <v>0</v>
      </c>
      <c r="J212" s="125">
        <v>1015.823</v>
      </c>
      <c r="K212" s="184">
        <f t="shared" si="29"/>
        <v>0</v>
      </c>
      <c r="L212" s="125">
        <v>1408.3779999999999</v>
      </c>
      <c r="M212" s="184">
        <f t="shared" si="30"/>
        <v>0</v>
      </c>
      <c r="N212" s="116">
        <v>65.62</v>
      </c>
      <c r="O212" s="184">
        <f t="shared" si="31"/>
        <v>0</v>
      </c>
      <c r="P212">
        <v>78.12</v>
      </c>
      <c r="Q212" s="184">
        <f t="shared" si="32"/>
        <v>0</v>
      </c>
      <c r="R212">
        <v>232.2</v>
      </c>
      <c r="S212" s="184">
        <f t="shared" si="33"/>
        <v>5.2818425837734819E-3</v>
      </c>
      <c r="T212">
        <v>280.13990000000001</v>
      </c>
      <c r="U212" s="184">
        <f t="shared" si="34"/>
        <v>3.2392838624345499E-2</v>
      </c>
      <c r="V212" s="125">
        <v>7230.12</v>
      </c>
      <c r="W212" s="184">
        <f t="shared" si="35"/>
        <v>2.9282800273546122E-3</v>
      </c>
    </row>
    <row r="213" spans="1:23" ht="13" x14ac:dyDescent="0.3">
      <c r="A213" s="203">
        <v>46146</v>
      </c>
      <c r="B213">
        <v>5.625</v>
      </c>
      <c r="C213" s="184">
        <f t="shared" si="27"/>
        <v>-2.5974025974026035E-2</v>
      </c>
      <c r="D213">
        <v>86.7</v>
      </c>
      <c r="E213" s="184">
        <f t="shared" si="27"/>
        <v>-1.4772727272727241E-2</v>
      </c>
      <c r="F213">
        <v>11.39</v>
      </c>
      <c r="G213" s="184">
        <f t="shared" si="27"/>
        <v>7.4021687883074033E-2</v>
      </c>
      <c r="H213" s="125">
        <v>1492.962</v>
      </c>
      <c r="I213" s="184">
        <f t="shared" si="28"/>
        <v>-1.8091128461020949E-2</v>
      </c>
      <c r="J213" s="125">
        <v>1024.5740000000001</v>
      </c>
      <c r="K213" s="184">
        <f t="shared" si="29"/>
        <v>8.6146897638664319E-3</v>
      </c>
      <c r="L213" s="125">
        <v>1387.2080000000001</v>
      </c>
      <c r="M213" s="184">
        <f t="shared" si="30"/>
        <v>-1.5031475924787128E-2</v>
      </c>
      <c r="N213" s="116">
        <v>64.06</v>
      </c>
      <c r="O213" s="184">
        <f t="shared" si="31"/>
        <v>-2.3773239865894576E-2</v>
      </c>
      <c r="P213">
        <v>76.2</v>
      </c>
      <c r="Q213" s="184">
        <f t="shared" si="32"/>
        <v>-2.457757296466976E-2</v>
      </c>
      <c r="R213">
        <v>229.48</v>
      </c>
      <c r="S213" s="184">
        <f t="shared" si="33"/>
        <v>-1.1714039621016361E-2</v>
      </c>
      <c r="T213">
        <v>276.83010000000002</v>
      </c>
      <c r="U213" s="184">
        <f t="shared" si="34"/>
        <v>-1.1814811099739793E-2</v>
      </c>
      <c r="V213" s="125">
        <v>7200.75</v>
      </c>
      <c r="W213" s="184">
        <f t="shared" si="35"/>
        <v>-4.0621732419378782E-3</v>
      </c>
    </row>
    <row r="214" spans="1:23" ht="13" x14ac:dyDescent="0.3">
      <c r="A214" s="203">
        <v>46147</v>
      </c>
      <c r="B214">
        <v>5.76</v>
      </c>
      <c r="C214" s="184">
        <f t="shared" si="27"/>
        <v>2.3999999999999962E-2</v>
      </c>
      <c r="D214">
        <v>86.8</v>
      </c>
      <c r="E214" s="184">
        <f t="shared" si="27"/>
        <v>1.1534025374855168E-3</v>
      </c>
      <c r="F214">
        <v>11.425000000000001</v>
      </c>
      <c r="G214" s="184">
        <f t="shared" si="27"/>
        <v>3.0728709394205567E-3</v>
      </c>
      <c r="H214" s="125">
        <v>1525.91</v>
      </c>
      <c r="I214" s="184">
        <f t="shared" si="28"/>
        <v>2.2068880520736692E-2</v>
      </c>
      <c r="J214" s="125">
        <v>1029.9549999999999</v>
      </c>
      <c r="K214" s="184">
        <f t="shared" si="29"/>
        <v>5.2519388545872311E-3</v>
      </c>
      <c r="L214" s="125">
        <v>1412.134</v>
      </c>
      <c r="M214" s="184">
        <f t="shared" si="30"/>
        <v>1.7968466156481167E-2</v>
      </c>
      <c r="N214" s="116">
        <v>67.819999999999993</v>
      </c>
      <c r="O214" s="184">
        <f t="shared" si="31"/>
        <v>5.8694973462378876E-2</v>
      </c>
      <c r="P214">
        <v>77.58</v>
      </c>
      <c r="Q214" s="184">
        <f t="shared" si="32"/>
        <v>1.8110236220472382E-2</v>
      </c>
      <c r="R214">
        <v>229.03</v>
      </c>
      <c r="S214" s="184">
        <f t="shared" si="33"/>
        <v>-1.9609552030677561E-3</v>
      </c>
      <c r="T214">
        <v>284.17989999999998</v>
      </c>
      <c r="U214" s="184">
        <f t="shared" si="34"/>
        <v>2.6549858559455634E-2</v>
      </c>
      <c r="V214" s="125">
        <v>7259.22</v>
      </c>
      <c r="W214" s="184">
        <f t="shared" si="35"/>
        <v>8.1199875013019829E-3</v>
      </c>
    </row>
    <row r="215" spans="1:23" ht="13" x14ac:dyDescent="0.3">
      <c r="A215" s="203">
        <v>46148</v>
      </c>
      <c r="B215">
        <v>5.9489999999999998</v>
      </c>
      <c r="C215" s="184">
        <f t="shared" si="27"/>
        <v>3.2812500000000008E-2</v>
      </c>
      <c r="D215">
        <v>90</v>
      </c>
      <c r="E215" s="184">
        <f t="shared" si="27"/>
        <v>3.6866359447004643E-2</v>
      </c>
      <c r="F215">
        <v>11.345000000000001</v>
      </c>
      <c r="G215" s="184">
        <f t="shared" si="27"/>
        <v>-7.0021881838074453E-3</v>
      </c>
      <c r="H215" s="125">
        <v>1561.5940000000001</v>
      </c>
      <c r="I215" s="184">
        <f t="shared" si="28"/>
        <v>2.3385389701882791E-2</v>
      </c>
      <c r="J215" s="125">
        <v>1034.2460000000001</v>
      </c>
      <c r="K215" s="184">
        <f t="shared" si="29"/>
        <v>4.1662014359852301E-3</v>
      </c>
      <c r="L215" s="125">
        <v>1435.1389999999999</v>
      </c>
      <c r="M215" s="184">
        <f t="shared" si="30"/>
        <v>1.6290946893141783E-2</v>
      </c>
      <c r="N215" s="116">
        <v>70.94</v>
      </c>
      <c r="O215" s="184">
        <f t="shared" si="31"/>
        <v>4.6004128575641477E-2</v>
      </c>
      <c r="P215">
        <v>81.22</v>
      </c>
      <c r="Q215" s="184">
        <f t="shared" si="32"/>
        <v>4.6919309100283586E-2</v>
      </c>
      <c r="R215">
        <v>225.74</v>
      </c>
      <c r="S215" s="184">
        <f t="shared" si="33"/>
        <v>-1.4364930358468288E-2</v>
      </c>
      <c r="T215">
        <v>287.51</v>
      </c>
      <c r="U215" s="184">
        <f t="shared" si="34"/>
        <v>1.1718281271828218E-2</v>
      </c>
      <c r="V215" s="125">
        <v>7365.12</v>
      </c>
      <c r="W215" s="184">
        <f t="shared" si="35"/>
        <v>1.4588344202269614E-2</v>
      </c>
    </row>
    <row r="216" spans="1:23" ht="13" x14ac:dyDescent="0.3">
      <c r="A216" s="203">
        <v>46149</v>
      </c>
      <c r="B216">
        <v>5.93</v>
      </c>
      <c r="C216" s="184">
        <f t="shared" si="27"/>
        <v>-3.1938140864010973E-3</v>
      </c>
      <c r="D216">
        <v>89.8</v>
      </c>
      <c r="E216" s="184">
        <f t="shared" si="27"/>
        <v>-2.2222222222222539E-3</v>
      </c>
      <c r="F216">
        <v>10.545</v>
      </c>
      <c r="G216" s="184">
        <f t="shared" si="27"/>
        <v>-7.0515645658880619E-2</v>
      </c>
      <c r="H216" s="125">
        <v>1549.0070000000001</v>
      </c>
      <c r="I216" s="184">
        <f t="shared" si="28"/>
        <v>-8.0603537154983872E-3</v>
      </c>
      <c r="J216" s="125">
        <v>1004.288</v>
      </c>
      <c r="K216" s="184">
        <f t="shared" si="29"/>
        <v>-2.8966029358585946E-2</v>
      </c>
      <c r="L216" s="125">
        <v>1421.248</v>
      </c>
      <c r="M216" s="184">
        <f t="shared" si="30"/>
        <v>-9.6792018055392899E-3</v>
      </c>
      <c r="N216" s="116">
        <v>71.400000000000006</v>
      </c>
      <c r="O216" s="184">
        <f t="shared" si="31"/>
        <v>6.4843529743446289E-3</v>
      </c>
      <c r="P216">
        <v>82.68</v>
      </c>
      <c r="Q216" s="184">
        <f t="shared" si="32"/>
        <v>1.7975868012804826E-2</v>
      </c>
      <c r="R216">
        <v>231.31</v>
      </c>
      <c r="S216" s="184">
        <f t="shared" si="33"/>
        <v>2.4674404181802043E-2</v>
      </c>
      <c r="T216">
        <v>287.43990000000002</v>
      </c>
      <c r="U216" s="184">
        <f t="shared" si="34"/>
        <v>-2.4381760634401613E-4</v>
      </c>
      <c r="V216" s="125">
        <v>7337.11</v>
      </c>
      <c r="W216" s="184">
        <f t="shared" si="35"/>
        <v>-3.8030609141467102E-3</v>
      </c>
    </row>
    <row r="217" spans="1:23" ht="13" x14ac:dyDescent="0.3">
      <c r="A217" s="203">
        <v>46150</v>
      </c>
      <c r="B217">
        <v>5.8129999999999997</v>
      </c>
      <c r="C217" s="184">
        <f t="shared" si="27"/>
        <v>-1.9730185497470489E-2</v>
      </c>
      <c r="D217">
        <v>90.1</v>
      </c>
      <c r="E217" s="184">
        <f t="shared" si="27"/>
        <v>3.3407572383073181E-3</v>
      </c>
      <c r="F217">
        <v>10.945</v>
      </c>
      <c r="G217" s="184">
        <f t="shared" si="27"/>
        <v>3.7932669511616911E-2</v>
      </c>
      <c r="H217" s="125">
        <v>1549.36</v>
      </c>
      <c r="I217" s="184">
        <f t="shared" si="28"/>
        <v>2.2788793078393972E-4</v>
      </c>
      <c r="J217" s="125">
        <v>1005.189</v>
      </c>
      <c r="K217" s="184">
        <f t="shared" si="29"/>
        <v>8.9715300790206955E-4</v>
      </c>
      <c r="L217" s="125">
        <v>1397.0450000000001</v>
      </c>
      <c r="M217" s="184">
        <f t="shared" si="30"/>
        <v>-1.7029399513666842E-2</v>
      </c>
      <c r="N217" s="116">
        <v>70.5</v>
      </c>
      <c r="O217" s="184">
        <f t="shared" si="31"/>
        <v>-1.2605042016806801E-2</v>
      </c>
      <c r="P217">
        <v>82.02</v>
      </c>
      <c r="Q217" s="184">
        <f t="shared" si="32"/>
        <v>-7.982583454281697E-3</v>
      </c>
      <c r="R217">
        <v>229.76</v>
      </c>
      <c r="S217" s="184">
        <f t="shared" si="33"/>
        <v>-6.700964074186206E-3</v>
      </c>
      <c r="T217">
        <v>293.32010000000002</v>
      </c>
      <c r="U217" s="184">
        <f t="shared" si="34"/>
        <v>2.0457145998172145E-2</v>
      </c>
      <c r="V217" s="125">
        <v>7398.93</v>
      </c>
      <c r="W217" s="184">
        <f t="shared" si="35"/>
        <v>8.4256607846959659E-3</v>
      </c>
    </row>
    <row r="218" spans="1:23" ht="13" x14ac:dyDescent="0.3">
      <c r="A218" s="203">
        <v>46153</v>
      </c>
      <c r="B218">
        <v>5.8579999999999997</v>
      </c>
      <c r="C218" s="184">
        <f t="shared" si="27"/>
        <v>7.7412695682091744E-3</v>
      </c>
      <c r="D218">
        <v>90.55</v>
      </c>
      <c r="E218" s="184">
        <f t="shared" si="27"/>
        <v>4.994450610432884E-3</v>
      </c>
      <c r="F218">
        <v>11.39</v>
      </c>
      <c r="G218" s="184">
        <f t="shared" si="27"/>
        <v>4.0657834627683902E-2</v>
      </c>
      <c r="H218" s="125">
        <v>1560.7829999999999</v>
      </c>
      <c r="I218" s="184">
        <f t="shared" si="28"/>
        <v>7.3727216399029297E-3</v>
      </c>
      <c r="J218" s="125">
        <v>1018.038</v>
      </c>
      <c r="K218" s="184">
        <f t="shared" si="29"/>
        <v>1.2782670721625531E-2</v>
      </c>
      <c r="L218" s="125">
        <v>1400.5930000000001</v>
      </c>
      <c r="M218" s="184">
        <f t="shared" si="30"/>
        <v>2.5396461817622207E-3</v>
      </c>
      <c r="N218" s="116">
        <v>70.73</v>
      </c>
      <c r="O218" s="184">
        <f t="shared" si="31"/>
        <v>3.2624113475177869E-3</v>
      </c>
      <c r="P218">
        <v>81.319999999999993</v>
      </c>
      <c r="Q218" s="184">
        <f t="shared" si="32"/>
        <v>-8.5345037795659939E-3</v>
      </c>
      <c r="R218">
        <v>223.55</v>
      </c>
      <c r="S218" s="184">
        <f t="shared" si="33"/>
        <v>-2.7028203342618295E-2</v>
      </c>
      <c r="T218">
        <v>292.67989999999998</v>
      </c>
      <c r="U218" s="184">
        <f t="shared" si="34"/>
        <v>-2.1825984649536455E-3</v>
      </c>
      <c r="V218" s="125">
        <v>7412.84</v>
      </c>
      <c r="W218" s="184">
        <f t="shared" si="35"/>
        <v>1.8800015677942425E-3</v>
      </c>
    </row>
    <row r="219" spans="1:23" ht="13" x14ac:dyDescent="0.3">
      <c r="A219" s="203">
        <v>46154</v>
      </c>
      <c r="B219">
        <v>5.7759999999999998</v>
      </c>
      <c r="C219" s="184">
        <f t="shared" si="27"/>
        <v>-1.3997951519289835E-2</v>
      </c>
      <c r="D219">
        <v>88.65</v>
      </c>
      <c r="E219" s="184">
        <f t="shared" si="27"/>
        <v>-2.0982882385422324E-2</v>
      </c>
      <c r="F219">
        <v>11.085000000000001</v>
      </c>
      <c r="G219" s="184">
        <f t="shared" si="27"/>
        <v>-2.6777875329236145E-2</v>
      </c>
      <c r="H219" s="125">
        <v>1541.674</v>
      </c>
      <c r="I219" s="184">
        <f t="shared" si="28"/>
        <v>-1.2243213822805556E-2</v>
      </c>
      <c r="J219" s="125">
        <v>1007.001</v>
      </c>
      <c r="K219" s="184">
        <f t="shared" si="29"/>
        <v>-1.0841442067977851E-2</v>
      </c>
      <c r="L219" s="125">
        <v>1378.2380000000001</v>
      </c>
      <c r="M219" s="184">
        <f t="shared" si="30"/>
        <v>-1.5961096478420225E-2</v>
      </c>
      <c r="N219" s="116">
        <v>70.11</v>
      </c>
      <c r="O219" s="184">
        <f t="shared" si="31"/>
        <v>-8.7657288279372903E-3</v>
      </c>
      <c r="P219">
        <v>80.78</v>
      </c>
      <c r="Q219" s="184">
        <f t="shared" si="32"/>
        <v>-6.6404328578454509E-3</v>
      </c>
      <c r="R219">
        <v>219.22</v>
      </c>
      <c r="S219" s="184">
        <f t="shared" si="33"/>
        <v>-1.9369268619995581E-2</v>
      </c>
      <c r="T219">
        <v>294.8</v>
      </c>
      <c r="U219" s="184">
        <f t="shared" si="34"/>
        <v>7.2437499124471359E-3</v>
      </c>
      <c r="V219" s="125">
        <v>7400.96</v>
      </c>
      <c r="W219" s="184">
        <f t="shared" si="35"/>
        <v>-1.6026246350926377E-3</v>
      </c>
    </row>
    <row r="220" spans="1:23" ht="13" x14ac:dyDescent="0.3">
      <c r="A220" s="203">
        <v>46155</v>
      </c>
      <c r="B220">
        <v>5.7140000000000004</v>
      </c>
      <c r="C220" s="184">
        <f t="shared" si="27"/>
        <v>-1.0734072022160559E-2</v>
      </c>
      <c r="D220">
        <v>88.65</v>
      </c>
      <c r="E220" s="184">
        <f t="shared" si="27"/>
        <v>0</v>
      </c>
      <c r="F220">
        <v>11.92</v>
      </c>
      <c r="G220" s="184">
        <f t="shared" si="27"/>
        <v>7.5327018493459547E-2</v>
      </c>
      <c r="H220" s="125">
        <v>1551.1379999999999</v>
      </c>
      <c r="I220" s="184">
        <f t="shared" si="28"/>
        <v>6.1387816101198707E-3</v>
      </c>
      <c r="J220" s="125">
        <v>1028.828</v>
      </c>
      <c r="K220" s="184">
        <f t="shared" si="29"/>
        <v>2.1675251563801821E-2</v>
      </c>
      <c r="L220" s="125">
        <v>1388.383</v>
      </c>
      <c r="M220" s="184">
        <f t="shared" si="30"/>
        <v>7.3608476910373838E-3</v>
      </c>
      <c r="N220" s="116">
        <v>71.16</v>
      </c>
      <c r="O220" s="184">
        <f t="shared" si="31"/>
        <v>1.4976465554129185E-2</v>
      </c>
      <c r="P220">
        <v>81.08</v>
      </c>
      <c r="Q220" s="184">
        <f t="shared" si="32"/>
        <v>3.7137905422133838E-3</v>
      </c>
      <c r="R220">
        <v>214.64</v>
      </c>
      <c r="S220" s="184">
        <f t="shared" si="33"/>
        <v>-2.0892254356354403E-2</v>
      </c>
      <c r="T220">
        <v>298.87009999999998</v>
      </c>
      <c r="U220" s="184">
        <f t="shared" si="34"/>
        <v>1.3806309362279402E-2</v>
      </c>
      <c r="V220" s="125">
        <v>7444.25</v>
      </c>
      <c r="W220" s="184">
        <f t="shared" si="35"/>
        <v>5.8492411795226518E-3</v>
      </c>
    </row>
    <row r="221" spans="1:23" ht="13" x14ac:dyDescent="0.3">
      <c r="A221" s="203">
        <v>46156</v>
      </c>
      <c r="B221">
        <v>5.8259999999999996</v>
      </c>
      <c r="C221" s="184">
        <f t="shared" si="27"/>
        <v>1.960098004900231E-2</v>
      </c>
      <c r="D221">
        <v>90.5</v>
      </c>
      <c r="E221" s="184">
        <f t="shared" si="27"/>
        <v>2.0868584320360904E-2</v>
      </c>
      <c r="F221">
        <v>11.92</v>
      </c>
      <c r="G221" s="184">
        <f t="shared" si="27"/>
        <v>0</v>
      </c>
      <c r="H221" s="125">
        <v>1565.364</v>
      </c>
      <c r="I221" s="184">
        <f t="shared" si="28"/>
        <v>9.1713309840904637E-3</v>
      </c>
      <c r="J221" s="125">
        <v>1028.828</v>
      </c>
      <c r="K221" s="184">
        <f t="shared" si="29"/>
        <v>0</v>
      </c>
      <c r="L221" s="125">
        <v>1406.096</v>
      </c>
      <c r="M221" s="184">
        <f t="shared" si="30"/>
        <v>1.2758006976461081E-2</v>
      </c>
      <c r="N221" s="116">
        <v>72.349999999999994</v>
      </c>
      <c r="O221" s="184">
        <f t="shared" si="31"/>
        <v>1.6722878021360285E-2</v>
      </c>
      <c r="P221">
        <v>78.180000000000007</v>
      </c>
      <c r="Q221" s="184">
        <f t="shared" si="32"/>
        <v>-3.5767143561914051E-2</v>
      </c>
      <c r="R221">
        <v>218.37</v>
      </c>
      <c r="S221" s="184">
        <f t="shared" si="33"/>
        <v>1.7377935147223342E-2</v>
      </c>
      <c r="T221">
        <v>298.20999999999998</v>
      </c>
      <c r="U221" s="184">
        <f t="shared" si="34"/>
        <v>-2.2086518524268568E-3</v>
      </c>
      <c r="V221" s="125">
        <v>7501.24</v>
      </c>
      <c r="W221" s="184">
        <f t="shared" si="35"/>
        <v>7.6555730933270351E-3</v>
      </c>
    </row>
    <row r="222" spans="1:23" ht="13" x14ac:dyDescent="0.3">
      <c r="A222" s="203">
        <v>46157</v>
      </c>
      <c r="B222">
        <v>5.7350000000000003</v>
      </c>
      <c r="C222" s="184">
        <f t="shared" si="27"/>
        <v>-1.5619636113971732E-2</v>
      </c>
      <c r="D222">
        <v>91</v>
      </c>
      <c r="E222" s="184">
        <f t="shared" si="27"/>
        <v>5.5248618784530384E-3</v>
      </c>
      <c r="F222">
        <v>11.904999999999999</v>
      </c>
      <c r="G222" s="184">
        <f t="shared" si="27"/>
        <v>-1.2583892617450141E-3</v>
      </c>
      <c r="H222" s="125">
        <v>1537.7809999999999</v>
      </c>
      <c r="I222" s="184">
        <f t="shared" si="28"/>
        <v>-1.7620821738586093E-2</v>
      </c>
      <c r="J222" s="125">
        <v>1026.788</v>
      </c>
      <c r="K222" s="184">
        <f t="shared" si="29"/>
        <v>-1.9828387252290602E-3</v>
      </c>
      <c r="L222" s="125">
        <v>1378.5239999999999</v>
      </c>
      <c r="M222" s="184">
        <f t="shared" si="30"/>
        <v>-1.9608902948305178E-2</v>
      </c>
      <c r="N222" s="116">
        <v>71.260000000000005</v>
      </c>
      <c r="O222" s="184">
        <f t="shared" si="31"/>
        <v>-1.5065653075328117E-2</v>
      </c>
      <c r="P222">
        <v>74.8</v>
      </c>
      <c r="Q222" s="184">
        <f t="shared" si="32"/>
        <v>-4.3233563571245963E-2</v>
      </c>
      <c r="R222">
        <v>219.3</v>
      </c>
      <c r="S222" s="184">
        <f t="shared" si="33"/>
        <v>4.2588267619178772E-3</v>
      </c>
      <c r="T222">
        <v>300.23</v>
      </c>
      <c r="U222" s="184">
        <f t="shared" si="34"/>
        <v>6.7737500419168999E-3</v>
      </c>
      <c r="V222" s="125">
        <v>7408.5</v>
      </c>
      <c r="W222" s="184">
        <f t="shared" si="35"/>
        <v>-1.2363289269507412E-2</v>
      </c>
    </row>
    <row r="223" spans="1:23" ht="13" x14ac:dyDescent="0.3">
      <c r="A223" s="203">
        <v>46160</v>
      </c>
      <c r="B223">
        <v>5.5919999999999996</v>
      </c>
      <c r="C223" s="184">
        <f t="shared" si="27"/>
        <v>-2.4934612031386343E-2</v>
      </c>
      <c r="D223">
        <v>90.1</v>
      </c>
      <c r="E223" s="184">
        <f t="shared" si="27"/>
        <v>-9.8901098901099521E-3</v>
      </c>
      <c r="F223">
        <v>11.73</v>
      </c>
      <c r="G223" s="184">
        <f t="shared" si="27"/>
        <v>-1.4699706005879793E-2</v>
      </c>
      <c r="H223" s="125">
        <v>1524.7</v>
      </c>
      <c r="I223" s="184">
        <f t="shared" si="28"/>
        <v>-8.5064128117071959E-3</v>
      </c>
      <c r="J223" s="125">
        <v>1033.7570000000001</v>
      </c>
      <c r="K223" s="184">
        <f t="shared" si="29"/>
        <v>6.7871848911362923E-3</v>
      </c>
      <c r="L223" s="125">
        <v>1398.2539999999999</v>
      </c>
      <c r="M223" s="184">
        <f t="shared" si="30"/>
        <v>1.431240950465862E-2</v>
      </c>
      <c r="N223" s="116">
        <v>71.459999999999994</v>
      </c>
      <c r="O223" s="184">
        <f t="shared" si="31"/>
        <v>2.80662363177082E-3</v>
      </c>
      <c r="P223">
        <v>74.72</v>
      </c>
      <c r="Q223" s="184">
        <f t="shared" si="32"/>
        <v>-1.0695187165775174E-3</v>
      </c>
      <c r="R223">
        <v>222.75</v>
      </c>
      <c r="S223" s="184">
        <f t="shared" si="33"/>
        <v>1.5731874145006788E-2</v>
      </c>
      <c r="T223">
        <v>297.84010000000001</v>
      </c>
      <c r="U223" s="184">
        <f t="shared" si="34"/>
        <v>-7.9602304899577363E-3</v>
      </c>
      <c r="V223" s="125">
        <v>7403.05</v>
      </c>
      <c r="W223" s="184">
        <f t="shared" si="35"/>
        <v>-7.3564149287977572E-4</v>
      </c>
    </row>
    <row r="224" spans="1:23" ht="13" x14ac:dyDescent="0.3">
      <c r="A224" s="203">
        <v>46161</v>
      </c>
      <c r="B224">
        <v>5.5389999999999997</v>
      </c>
      <c r="C224" s="184">
        <f t="shared" si="27"/>
        <v>-9.4778254649499176E-3</v>
      </c>
      <c r="D224">
        <v>89.8</v>
      </c>
      <c r="E224" s="184">
        <f t="shared" si="27"/>
        <v>-3.3296337402885369E-3</v>
      </c>
      <c r="F224">
        <v>11.585000000000001</v>
      </c>
      <c r="G224" s="184">
        <f t="shared" si="27"/>
        <v>-1.2361466325660661E-2</v>
      </c>
      <c r="H224" s="125">
        <v>1514.6089999999999</v>
      </c>
      <c r="I224" s="184">
        <f t="shared" si="28"/>
        <v>-6.6183511510461875E-3</v>
      </c>
      <c r="J224" s="125">
        <v>1033.4870000000001</v>
      </c>
      <c r="K224" s="184">
        <f t="shared" si="29"/>
        <v>-2.6118323745327168E-4</v>
      </c>
      <c r="L224" s="125">
        <v>1404.942</v>
      </c>
      <c r="M224" s="184">
        <f t="shared" si="30"/>
        <v>4.7831080762151239E-3</v>
      </c>
      <c r="N224" s="116">
        <v>70.459999999999994</v>
      </c>
      <c r="O224" s="184">
        <f t="shared" si="31"/>
        <v>-1.399384270920795E-2</v>
      </c>
      <c r="P224">
        <v>74.12</v>
      </c>
      <c r="Q224" s="184">
        <f t="shared" si="32"/>
        <v>-8.0299785867236923E-3</v>
      </c>
      <c r="R224">
        <v>222.33</v>
      </c>
      <c r="S224" s="184">
        <f t="shared" si="33"/>
        <v>-1.8855218855218293E-3</v>
      </c>
      <c r="T224">
        <v>298.97000000000003</v>
      </c>
      <c r="U224" s="184">
        <f t="shared" si="34"/>
        <v>3.7936463223052254E-3</v>
      </c>
      <c r="V224" s="125">
        <v>7353.61</v>
      </c>
      <c r="W224" s="184">
        <f t="shared" si="35"/>
        <v>-6.678328526755933E-3</v>
      </c>
    </row>
    <row r="225" spans="1:23" ht="13" x14ac:dyDescent="0.3">
      <c r="A225" s="203">
        <v>46162</v>
      </c>
      <c r="B225">
        <v>5.6929999999999996</v>
      </c>
      <c r="C225" s="184">
        <f t="shared" si="27"/>
        <v>2.7802852500451333E-2</v>
      </c>
      <c r="D225">
        <v>89.05</v>
      </c>
      <c r="E225" s="184">
        <f t="shared" si="27"/>
        <v>-8.351893095768375E-3</v>
      </c>
      <c r="F225">
        <v>11.734999999999999</v>
      </c>
      <c r="G225" s="184">
        <f t="shared" si="27"/>
        <v>1.2947777298230347E-2</v>
      </c>
      <c r="H225" s="125">
        <v>1537.7339999999999</v>
      </c>
      <c r="I225" s="184">
        <f t="shared" si="28"/>
        <v>1.526796684820967E-2</v>
      </c>
      <c r="J225" s="125">
        <v>1042.1890000000001</v>
      </c>
      <c r="K225" s="184">
        <f t="shared" si="29"/>
        <v>8.4200381814188256E-3</v>
      </c>
      <c r="L225" s="125">
        <v>1423.443</v>
      </c>
      <c r="M225" s="184">
        <f t="shared" si="30"/>
        <v>1.316851514155031E-2</v>
      </c>
      <c r="N225" s="116">
        <v>72.27</v>
      </c>
      <c r="O225" s="184">
        <f t="shared" si="31"/>
        <v>2.5688333806415022E-2</v>
      </c>
      <c r="P225">
        <v>74.459999999999994</v>
      </c>
      <c r="Q225" s="184">
        <f t="shared" si="32"/>
        <v>4.587155963302606E-3</v>
      </c>
      <c r="R225">
        <v>225</v>
      </c>
      <c r="S225" s="184">
        <f t="shared" si="33"/>
        <v>1.2009175549858262E-2</v>
      </c>
      <c r="T225">
        <v>302.25</v>
      </c>
      <c r="U225" s="184">
        <f t="shared" si="34"/>
        <v>1.0971000434826144E-2</v>
      </c>
      <c r="V225" s="125">
        <v>7432.97</v>
      </c>
      <c r="W225" s="184">
        <f t="shared" si="35"/>
        <v>1.0791978361648304E-2</v>
      </c>
    </row>
    <row r="226" spans="1:23" ht="13" x14ac:dyDescent="0.3">
      <c r="A226" s="203">
        <v>46163</v>
      </c>
      <c r="B226">
        <v>5.5960000000000001</v>
      </c>
      <c r="C226" s="184">
        <f t="shared" si="27"/>
        <v>-1.7038468294396546E-2</v>
      </c>
      <c r="D226">
        <v>91.4</v>
      </c>
      <c r="E226" s="184">
        <f t="shared" si="27"/>
        <v>2.6389668725435245E-2</v>
      </c>
      <c r="F226">
        <v>12.1</v>
      </c>
      <c r="G226" s="184">
        <f t="shared" si="27"/>
        <v>3.1103536429484466E-2</v>
      </c>
      <c r="H226" s="125">
        <v>1538.886</v>
      </c>
      <c r="I226" s="184">
        <f t="shared" si="28"/>
        <v>7.4915427505670271E-4</v>
      </c>
      <c r="J226" s="125">
        <v>1051.4280000000001</v>
      </c>
      <c r="K226" s="184">
        <f t="shared" si="29"/>
        <v>8.8649947370390905E-3</v>
      </c>
      <c r="L226" s="125">
        <v>1418.5250000000001</v>
      </c>
      <c r="M226" s="184">
        <f t="shared" si="30"/>
        <v>-3.455003115684922E-3</v>
      </c>
      <c r="N226" s="116">
        <v>70.680000000000007</v>
      </c>
      <c r="O226" s="184">
        <f t="shared" si="31"/>
        <v>-2.2000830220008153E-2</v>
      </c>
      <c r="P226">
        <v>75.06</v>
      </c>
      <c r="Q226" s="184">
        <f t="shared" si="32"/>
        <v>8.0580177276391163E-3</v>
      </c>
      <c r="R226">
        <v>252.97</v>
      </c>
      <c r="S226" s="184">
        <f t="shared" si="33"/>
        <v>0.12431111111111111</v>
      </c>
      <c r="T226">
        <v>304.99</v>
      </c>
      <c r="U226" s="184">
        <f t="shared" si="34"/>
        <v>9.0653432588916755E-3</v>
      </c>
      <c r="V226" s="125">
        <v>7445.72</v>
      </c>
      <c r="W226" s="184">
        <f t="shared" si="35"/>
        <v>1.7153304802790808E-3</v>
      </c>
    </row>
    <row r="227" spans="1:23" ht="13" x14ac:dyDescent="0.3">
      <c r="A227" s="203">
        <v>46164</v>
      </c>
      <c r="B227">
        <v>5.6180000000000003</v>
      </c>
      <c r="C227" s="184">
        <f t="shared" si="27"/>
        <v>3.9313795568263477E-3</v>
      </c>
      <c r="D227">
        <v>91.7</v>
      </c>
      <c r="E227" s="184">
        <f t="shared" si="27"/>
        <v>3.2822757111597061E-3</v>
      </c>
      <c r="F227">
        <v>13.255000000000001</v>
      </c>
      <c r="G227" s="184">
        <f t="shared" si="27"/>
        <v>9.5454545454545556E-2</v>
      </c>
      <c r="H227" s="125">
        <v>1545.9079999999999</v>
      </c>
      <c r="I227" s="184">
        <f t="shared" si="28"/>
        <v>4.5630410569723386E-3</v>
      </c>
      <c r="J227" s="125">
        <v>1080.8420000000001</v>
      </c>
      <c r="K227" s="184">
        <f t="shared" si="29"/>
        <v>2.7975286943090715E-2</v>
      </c>
      <c r="L227" s="125">
        <v>1432.056</v>
      </c>
      <c r="M227" s="184">
        <f t="shared" si="30"/>
        <v>9.5387814807634322E-3</v>
      </c>
      <c r="N227" s="116">
        <v>72.11</v>
      </c>
      <c r="O227" s="184">
        <f t="shared" si="31"/>
        <v>2.0232031692133452E-2</v>
      </c>
      <c r="P227">
        <v>74.44</v>
      </c>
      <c r="Q227" s="184">
        <f t="shared" si="32"/>
        <v>-8.2600586197709106E-3</v>
      </c>
      <c r="R227">
        <v>253.84</v>
      </c>
      <c r="S227" s="184">
        <f t="shared" si="33"/>
        <v>3.4391429813812094E-3</v>
      </c>
      <c r="T227">
        <v>308.82010000000002</v>
      </c>
      <c r="U227" s="184">
        <f t="shared" si="34"/>
        <v>1.2558116659562661E-2</v>
      </c>
      <c r="V227" s="125">
        <v>7473.47</v>
      </c>
      <c r="W227" s="184">
        <f t="shared" si="35"/>
        <v>3.7269733484471615E-3</v>
      </c>
    </row>
    <row r="228" spans="1:23" ht="13" x14ac:dyDescent="0.3">
      <c r="A228" s="203">
        <v>46167</v>
      </c>
      <c r="B228">
        <v>5.74</v>
      </c>
      <c r="C228" s="184">
        <f t="shared" si="27"/>
        <v>2.1715913136347433E-2</v>
      </c>
      <c r="D228">
        <v>92.9</v>
      </c>
      <c r="E228" s="184">
        <f t="shared" si="27"/>
        <v>1.3086150490730674E-2</v>
      </c>
      <c r="F228">
        <v>13.065</v>
      </c>
      <c r="G228" s="184">
        <f t="shared" si="27"/>
        <v>-1.4334213504338082E-2</v>
      </c>
      <c r="H228" s="125">
        <v>1568.7070000000001</v>
      </c>
      <c r="I228" s="184">
        <f t="shared" si="28"/>
        <v>1.4747966890655981E-2</v>
      </c>
      <c r="J228" s="125">
        <v>1084.3879999999999</v>
      </c>
      <c r="K228" s="184">
        <f t="shared" si="29"/>
        <v>3.2807755435112825E-3</v>
      </c>
      <c r="L228" s="125">
        <v>1459.9179999999999</v>
      </c>
      <c r="M228" s="184">
        <f t="shared" si="30"/>
        <v>1.9455943063678972E-2</v>
      </c>
      <c r="N228" s="116">
        <v>74.09</v>
      </c>
      <c r="O228" s="184">
        <f t="shared" si="31"/>
        <v>2.7458050201081736E-2</v>
      </c>
      <c r="P228">
        <v>75.56</v>
      </c>
      <c r="Q228" s="184">
        <f t="shared" si="32"/>
        <v>1.5045674368619083E-2</v>
      </c>
      <c r="R228">
        <v>253.84</v>
      </c>
      <c r="S228" s="184">
        <f t="shared" si="33"/>
        <v>0</v>
      </c>
      <c r="T228">
        <v>308.82010000000002</v>
      </c>
      <c r="U228" s="184">
        <f t="shared" si="34"/>
        <v>0</v>
      </c>
      <c r="V228" s="125">
        <v>7473.47</v>
      </c>
      <c r="W228" s="184">
        <f t="shared" si="35"/>
        <v>0</v>
      </c>
    </row>
    <row r="229" spans="1:23" ht="13" x14ac:dyDescent="0.3">
      <c r="A229" s="203">
        <v>46168</v>
      </c>
      <c r="B229">
        <v>5.7080000000000002</v>
      </c>
      <c r="C229" s="184">
        <f t="shared" si="27"/>
        <v>-5.574912891986067E-3</v>
      </c>
      <c r="D229">
        <v>93.65</v>
      </c>
      <c r="E229" s="184">
        <f t="shared" si="27"/>
        <v>8.0731969860064583E-3</v>
      </c>
      <c r="F229">
        <v>13.835000000000001</v>
      </c>
      <c r="G229" s="184">
        <f t="shared" si="27"/>
        <v>5.8936088786835164E-2</v>
      </c>
      <c r="H229" s="125">
        <v>1554.8520000000001</v>
      </c>
      <c r="I229" s="184">
        <f t="shared" si="28"/>
        <v>-8.8321146013882884E-3</v>
      </c>
      <c r="J229" s="125">
        <v>1096.836</v>
      </c>
      <c r="K229" s="184">
        <f t="shared" si="29"/>
        <v>1.1479286012017925E-2</v>
      </c>
      <c r="L229" s="125">
        <v>1448.691</v>
      </c>
      <c r="M229" s="184">
        <f t="shared" si="30"/>
        <v>-7.6901579403773788E-3</v>
      </c>
      <c r="N229" s="116">
        <v>73.459999999999994</v>
      </c>
      <c r="O229" s="184">
        <f t="shared" si="31"/>
        <v>-8.5031718180592474E-3</v>
      </c>
      <c r="P229">
        <v>75.400000000000006</v>
      </c>
      <c r="Q229" s="184">
        <f t="shared" si="32"/>
        <v>-2.117522498676503E-3</v>
      </c>
      <c r="R229">
        <v>250.69</v>
      </c>
      <c r="S229" s="184">
        <f t="shared" si="33"/>
        <v>-1.2409391742830152E-2</v>
      </c>
      <c r="T229">
        <v>308.33010000000002</v>
      </c>
      <c r="U229" s="184">
        <f t="shared" si="34"/>
        <v>-1.5866842864179147E-3</v>
      </c>
      <c r="V229" s="125">
        <v>7519.12</v>
      </c>
      <c r="W229" s="184">
        <f t="shared" si="35"/>
        <v>6.1082736667170184E-3</v>
      </c>
    </row>
    <row r="230" spans="1:23" ht="13" x14ac:dyDescent="0.3">
      <c r="A230" s="203">
        <v>46169</v>
      </c>
      <c r="B230">
        <v>5.79</v>
      </c>
      <c r="C230" s="184">
        <f t="shared" si="27"/>
        <v>1.4365802382620856E-2</v>
      </c>
      <c r="D230">
        <v>95.05</v>
      </c>
      <c r="E230" s="184">
        <f t="shared" si="27"/>
        <v>1.4949279231179833E-2</v>
      </c>
      <c r="F230">
        <v>13.47</v>
      </c>
      <c r="G230" s="184">
        <f t="shared" si="27"/>
        <v>-2.6382363570654151E-2</v>
      </c>
      <c r="H230" s="125">
        <v>1545.9970000000001</v>
      </c>
      <c r="I230" s="184">
        <f t="shared" si="28"/>
        <v>-5.6950758014267713E-3</v>
      </c>
      <c r="J230" s="125">
        <v>1092.249</v>
      </c>
      <c r="K230" s="184">
        <f t="shared" si="29"/>
        <v>-4.1820290362460655E-3</v>
      </c>
      <c r="L230" s="125">
        <v>1447.91</v>
      </c>
      <c r="M230" s="184">
        <f t="shared" si="30"/>
        <v>-5.3910737348402738E-4</v>
      </c>
      <c r="N230" s="116">
        <v>73.09</v>
      </c>
      <c r="O230" s="184">
        <f t="shared" si="31"/>
        <v>-5.0367546964333017E-3</v>
      </c>
      <c r="P230">
        <v>77.22</v>
      </c>
      <c r="Q230" s="184">
        <f t="shared" si="32"/>
        <v>2.4137931034482665E-2</v>
      </c>
      <c r="R230">
        <v>255.2</v>
      </c>
      <c r="S230" s="184">
        <f t="shared" si="33"/>
        <v>1.7990346643264554E-2</v>
      </c>
      <c r="T230">
        <v>310.8501</v>
      </c>
      <c r="U230" s="184">
        <f t="shared" si="34"/>
        <v>8.1730586796423116E-3</v>
      </c>
      <c r="V230" s="125">
        <v>7520.36</v>
      </c>
      <c r="W230" s="184">
        <f t="shared" si="35"/>
        <v>1.6491291534112792E-4</v>
      </c>
    </row>
    <row r="231" spans="1:23" ht="13" x14ac:dyDescent="0.3">
      <c r="A231" s="203">
        <v>46170</v>
      </c>
      <c r="B231">
        <v>5.7489999999999997</v>
      </c>
      <c r="C231" s="184">
        <f t="shared" si="27"/>
        <v>-7.0811744386874561E-3</v>
      </c>
      <c r="D231">
        <v>94.2</v>
      </c>
      <c r="E231" s="184">
        <f t="shared" si="27"/>
        <v>-8.9426617569699565E-3</v>
      </c>
      <c r="F231">
        <v>13.324999999999999</v>
      </c>
      <c r="G231" s="184">
        <f t="shared" si="27"/>
        <v>-1.0764662212323781E-2</v>
      </c>
      <c r="H231" s="125">
        <v>1552.0519999999999</v>
      </c>
      <c r="I231" s="184">
        <f t="shared" si="28"/>
        <v>3.9165664616424454E-3</v>
      </c>
      <c r="J231" s="125">
        <v>1081.6500000000001</v>
      </c>
      <c r="K231" s="184">
        <f t="shared" si="29"/>
        <v>-9.7038312692434899E-3</v>
      </c>
      <c r="L231" s="125">
        <v>1440.778</v>
      </c>
      <c r="M231" s="184">
        <f t="shared" si="30"/>
        <v>-4.9257205213031618E-3</v>
      </c>
      <c r="N231" s="116">
        <v>72.91</v>
      </c>
      <c r="O231" s="184">
        <f t="shared" si="31"/>
        <v>-2.4627171979751923E-3</v>
      </c>
      <c r="P231">
        <v>75.739999999999995</v>
      </c>
      <c r="Q231" s="184">
        <f t="shared" si="32"/>
        <v>-1.9166019166019219E-2</v>
      </c>
      <c r="R231">
        <v>264.22000000000003</v>
      </c>
      <c r="S231" s="184">
        <f t="shared" si="33"/>
        <v>3.534482758620705E-2</v>
      </c>
      <c r="T231">
        <v>312.51</v>
      </c>
      <c r="U231" s="184">
        <f t="shared" si="34"/>
        <v>5.3398728197288445E-3</v>
      </c>
      <c r="V231" s="125">
        <v>7563.63</v>
      </c>
      <c r="W231" s="184">
        <f t="shared" si="35"/>
        <v>5.7537139179507949E-3</v>
      </c>
    </row>
    <row r="232" spans="1:23" ht="13" x14ac:dyDescent="0.3">
      <c r="A232" s="203">
        <v>46171</v>
      </c>
      <c r="B232">
        <v>5.8070000000000004</v>
      </c>
      <c r="C232" s="184">
        <f t="shared" si="27"/>
        <v>1.0088711080187985E-2</v>
      </c>
      <c r="D232">
        <v>94.55</v>
      </c>
      <c r="E232" s="184">
        <f t="shared" si="27"/>
        <v>3.7154989384288145E-3</v>
      </c>
      <c r="F232">
        <v>12.49</v>
      </c>
      <c r="G232" s="184">
        <f t="shared" si="27"/>
        <v>-6.2664165103189423E-2</v>
      </c>
      <c r="H232" s="125">
        <v>1560.4829999999999</v>
      </c>
      <c r="I232" s="184">
        <f t="shared" si="28"/>
        <v>5.4321633553515219E-3</v>
      </c>
      <c r="J232" s="125">
        <v>1063.3140000000001</v>
      </c>
      <c r="K232" s="184">
        <f t="shared" si="29"/>
        <v>-1.6951879073637509E-2</v>
      </c>
      <c r="L232" s="125">
        <v>1439.0709999999999</v>
      </c>
      <c r="M232" s="184">
        <f t="shared" si="30"/>
        <v>-1.1847765582207025E-3</v>
      </c>
      <c r="N232" s="116">
        <v>74.239999999999995</v>
      </c>
      <c r="O232" s="184">
        <f t="shared" si="31"/>
        <v>1.8241667809628288E-2</v>
      </c>
      <c r="P232">
        <v>75.02</v>
      </c>
      <c r="Q232" s="184">
        <f t="shared" si="32"/>
        <v>-9.5062054396619876E-3</v>
      </c>
      <c r="R232">
        <v>297.8</v>
      </c>
      <c r="S232" s="184">
        <f t="shared" si="33"/>
        <v>0.12709106047990304</v>
      </c>
      <c r="T232">
        <v>312.06009999999998</v>
      </c>
      <c r="U232" s="184">
        <f t="shared" si="34"/>
        <v>-1.439633931714229E-3</v>
      </c>
      <c r="V232" s="125">
        <v>7580.06</v>
      </c>
      <c r="W232" s="184">
        <f t="shared" si="35"/>
        <v>2.1722374045267008E-3</v>
      </c>
    </row>
    <row r="233" spans="1:23" ht="13" x14ac:dyDescent="0.3">
      <c r="A233" s="203">
        <v>46174</v>
      </c>
      <c r="B233">
        <v>5.694</v>
      </c>
      <c r="C233" s="184">
        <f t="shared" si="27"/>
        <v>-1.9459273290855936E-2</v>
      </c>
      <c r="D233">
        <v>93</v>
      </c>
      <c r="E233" s="184">
        <f t="shared" si="27"/>
        <v>-1.6393442622950789E-2</v>
      </c>
      <c r="F233">
        <v>13.545</v>
      </c>
      <c r="G233" s="184">
        <f t="shared" si="27"/>
        <v>8.4467574059247374E-2</v>
      </c>
      <c r="H233" s="125">
        <v>1551.4359999999999</v>
      </c>
      <c r="I233" s="184">
        <f t="shared" si="28"/>
        <v>-5.7975639593638804E-3</v>
      </c>
      <c r="J233" s="125">
        <v>1077.0250000000001</v>
      </c>
      <c r="K233" s="184">
        <f t="shared" si="29"/>
        <v>1.2894591813895059E-2</v>
      </c>
      <c r="L233" s="125">
        <v>1436.117</v>
      </c>
      <c r="M233" s="184">
        <f t="shared" si="30"/>
        <v>-2.0527131739851274E-3</v>
      </c>
      <c r="N233" s="116">
        <v>73.72</v>
      </c>
      <c r="O233" s="184">
        <f t="shared" si="31"/>
        <v>-7.0043103448275334E-3</v>
      </c>
      <c r="P233">
        <v>74.099999999999994</v>
      </c>
      <c r="Q233" s="184">
        <f t="shared" si="32"/>
        <v>-1.2263396427619325E-2</v>
      </c>
      <c r="R233">
        <v>320.41989999999998</v>
      </c>
      <c r="S233" s="184">
        <f t="shared" si="33"/>
        <v>7.5956682337138925E-2</v>
      </c>
      <c r="T233">
        <v>306.31009999999998</v>
      </c>
      <c r="U233" s="184">
        <f t="shared" si="34"/>
        <v>-1.8425937824156309E-2</v>
      </c>
      <c r="V233" s="125">
        <v>7599.96</v>
      </c>
      <c r="W233" s="184">
        <f t="shared" si="35"/>
        <v>2.6253090344930826E-3</v>
      </c>
    </row>
    <row r="234" spans="1:23" ht="13" x14ac:dyDescent="0.3">
      <c r="A234" s="203">
        <v>46175</v>
      </c>
      <c r="B234">
        <v>5.75</v>
      </c>
      <c r="C234" s="184">
        <f t="shared" si="27"/>
        <v>9.8349139445029939E-3</v>
      </c>
      <c r="D234">
        <v>92.5</v>
      </c>
      <c r="E234" s="184">
        <f t="shared" si="27"/>
        <v>-5.3763440860215058E-3</v>
      </c>
      <c r="F234">
        <v>14.46</v>
      </c>
      <c r="G234" s="184">
        <f t="shared" si="27"/>
        <v>6.7552602436323439E-2</v>
      </c>
      <c r="H234" s="125">
        <v>1565.182</v>
      </c>
      <c r="I234" s="184">
        <f t="shared" si="28"/>
        <v>8.860178570047424E-3</v>
      </c>
      <c r="J234" s="125">
        <v>1101.912</v>
      </c>
      <c r="K234" s="184">
        <f t="shared" si="29"/>
        <v>2.3107170214247526E-2</v>
      </c>
      <c r="L234" s="125">
        <v>1443.098</v>
      </c>
      <c r="M234" s="184">
        <f t="shared" si="30"/>
        <v>4.8610245544060786E-3</v>
      </c>
      <c r="N234" s="116">
        <v>74.930000000000007</v>
      </c>
      <c r="O234" s="184">
        <f t="shared" si="31"/>
        <v>1.6413456321215519E-2</v>
      </c>
      <c r="P234">
        <v>73.28</v>
      </c>
      <c r="Q234" s="184">
        <f t="shared" si="32"/>
        <v>-1.1066126855600449E-2</v>
      </c>
      <c r="R234">
        <v>329.23</v>
      </c>
      <c r="S234" s="184">
        <f t="shared" si="33"/>
        <v>2.7495483270546038E-2</v>
      </c>
      <c r="T234">
        <v>315.2</v>
      </c>
      <c r="U234" s="184">
        <f t="shared" si="34"/>
        <v>2.902254937071945E-2</v>
      </c>
      <c r="V234" s="125">
        <v>7609.78</v>
      </c>
      <c r="W234" s="184">
        <f t="shared" si="35"/>
        <v>1.2921120637476656E-3</v>
      </c>
    </row>
    <row r="235" spans="1:23" ht="13" x14ac:dyDescent="0.3">
      <c r="A235" s="203">
        <v>46176</v>
      </c>
      <c r="B235">
        <v>5.6429999999999998</v>
      </c>
      <c r="C235" s="184">
        <f t="shared" si="27"/>
        <v>-1.8608695652173948E-2</v>
      </c>
      <c r="D235">
        <v>90.45</v>
      </c>
      <c r="E235" s="184">
        <f t="shared" si="27"/>
        <v>-2.216216216216213E-2</v>
      </c>
      <c r="F235">
        <v>14.805</v>
      </c>
      <c r="G235" s="184">
        <f t="shared" si="27"/>
        <v>2.3858921161825645E-2</v>
      </c>
      <c r="H235" s="125">
        <v>1546.752</v>
      </c>
      <c r="I235" s="184">
        <f t="shared" si="28"/>
        <v>-1.1774988467794839E-2</v>
      </c>
      <c r="J235" s="125">
        <v>1111.539</v>
      </c>
      <c r="K235" s="184">
        <f t="shared" si="29"/>
        <v>8.7366323263563268E-3</v>
      </c>
      <c r="L235" s="125">
        <v>1424.8579999999999</v>
      </c>
      <c r="M235" s="184">
        <f t="shared" si="30"/>
        <v>-1.2639474242220563E-2</v>
      </c>
      <c r="N235" s="116">
        <v>73.5</v>
      </c>
      <c r="O235" s="184">
        <f t="shared" si="31"/>
        <v>-1.9084478846923884E-2</v>
      </c>
      <c r="P235">
        <v>71.72</v>
      </c>
      <c r="Q235" s="184">
        <f t="shared" si="32"/>
        <v>-2.1288209606986932E-2</v>
      </c>
      <c r="R235">
        <v>305.62990000000002</v>
      </c>
      <c r="S235" s="184">
        <f t="shared" si="33"/>
        <v>-7.1682714211949078E-2</v>
      </c>
      <c r="T235">
        <v>310.26</v>
      </c>
      <c r="U235" s="184">
        <f t="shared" si="34"/>
        <v>-1.5672588832487303E-2</v>
      </c>
      <c r="V235" s="125">
        <v>7553.68</v>
      </c>
      <c r="W235" s="184">
        <f t="shared" si="35"/>
        <v>-7.3720922286845949E-3</v>
      </c>
    </row>
    <row r="236" spans="1:23" ht="13" x14ac:dyDescent="0.3">
      <c r="A236" s="203">
        <v>46177</v>
      </c>
      <c r="B236">
        <v>5.69</v>
      </c>
      <c r="C236" s="184">
        <f t="shared" si="27"/>
        <v>8.3289030657452776E-3</v>
      </c>
      <c r="D236">
        <v>91</v>
      </c>
      <c r="E236" s="184">
        <f t="shared" si="27"/>
        <v>6.0807075732448547E-3</v>
      </c>
      <c r="F236">
        <v>13.895</v>
      </c>
      <c r="G236" s="184">
        <f t="shared" si="27"/>
        <v>-6.1465721040189138E-2</v>
      </c>
      <c r="H236" s="125">
        <v>1553.71</v>
      </c>
      <c r="I236" s="184">
        <f t="shared" si="28"/>
        <v>4.4984587057266346E-3</v>
      </c>
      <c r="J236" s="125">
        <v>1091.46</v>
      </c>
      <c r="K236" s="184">
        <f t="shared" si="29"/>
        <v>-1.8064143498338747E-2</v>
      </c>
      <c r="L236" s="125">
        <v>1430.0640000000001</v>
      </c>
      <c r="M236" s="184">
        <f t="shared" si="30"/>
        <v>3.6536974210764381E-3</v>
      </c>
      <c r="N236" s="116">
        <v>74.17</v>
      </c>
      <c r="O236" s="184">
        <f t="shared" si="31"/>
        <v>9.1156462585034251E-3</v>
      </c>
      <c r="P236">
        <v>70.58</v>
      </c>
      <c r="Q236" s="184">
        <f t="shared" si="32"/>
        <v>-1.5895147796988297E-2</v>
      </c>
      <c r="R236">
        <v>301.77</v>
      </c>
      <c r="S236" s="184">
        <f t="shared" si="33"/>
        <v>-1.2629327169887627E-2</v>
      </c>
      <c r="T236">
        <v>311.23</v>
      </c>
      <c r="U236" s="184">
        <f t="shared" si="34"/>
        <v>3.1264101076517352E-3</v>
      </c>
      <c r="V236" s="125">
        <v>7584.31</v>
      </c>
      <c r="W236" s="184">
        <f t="shared" si="35"/>
        <v>4.0549771766874038E-3</v>
      </c>
    </row>
    <row r="237" spans="1:23" ht="13" x14ac:dyDescent="0.3">
      <c r="A237" s="203">
        <v>46178</v>
      </c>
      <c r="B237">
        <v>5.673</v>
      </c>
      <c r="C237" s="184">
        <f t="shared" si="27"/>
        <v>-2.9876977152900434E-3</v>
      </c>
      <c r="D237">
        <v>89.45</v>
      </c>
      <c r="E237" s="184">
        <f t="shared" si="27"/>
        <v>-1.7032967032967E-2</v>
      </c>
      <c r="F237">
        <v>13.08</v>
      </c>
      <c r="G237" s="184">
        <f t="shared" si="27"/>
        <v>-5.8654192155451569E-2</v>
      </c>
      <c r="H237" s="125">
        <v>1549.433</v>
      </c>
      <c r="I237" s="184">
        <f t="shared" si="28"/>
        <v>-2.7527659601856483E-3</v>
      </c>
      <c r="J237" s="125">
        <v>1070.932</v>
      </c>
      <c r="K237" s="184">
        <f t="shared" si="29"/>
        <v>-1.8807835376468234E-2</v>
      </c>
      <c r="L237" s="125">
        <v>1417.7660000000001</v>
      </c>
      <c r="M237" s="184">
        <f t="shared" si="30"/>
        <v>-8.599615122120409E-3</v>
      </c>
      <c r="N237" s="116">
        <v>73.150000000000006</v>
      </c>
      <c r="O237" s="184">
        <f t="shared" si="31"/>
        <v>-1.3752190912767911E-2</v>
      </c>
      <c r="P237">
        <v>70.5</v>
      </c>
      <c r="Q237" s="184">
        <f t="shared" si="32"/>
        <v>-1.1334655709832572E-3</v>
      </c>
      <c r="R237">
        <v>284.84010000000001</v>
      </c>
      <c r="S237" s="184">
        <f t="shared" si="33"/>
        <v>-5.6101998210557627E-2</v>
      </c>
      <c r="T237">
        <v>307.34010000000001</v>
      </c>
      <c r="U237" s="184">
        <f t="shared" si="34"/>
        <v>-1.249847379751313E-2</v>
      </c>
      <c r="V237" s="125">
        <v>7383.74</v>
      </c>
      <c r="W237" s="184">
        <f t="shared" si="35"/>
        <v>-2.6445385275654688E-2</v>
      </c>
    </row>
    <row r="238" spans="1:23" ht="13" x14ac:dyDescent="0.3">
      <c r="A238" s="203">
        <v>46181</v>
      </c>
      <c r="B238">
        <v>5.5949999999999998</v>
      </c>
      <c r="C238" s="184">
        <f t="shared" si="27"/>
        <v>-1.3749338974087836E-2</v>
      </c>
      <c r="D238">
        <v>89.55</v>
      </c>
      <c r="E238" s="184">
        <f t="shared" si="27"/>
        <v>1.1179429849077062E-3</v>
      </c>
      <c r="F238">
        <v>12.87</v>
      </c>
      <c r="G238" s="184">
        <f t="shared" si="27"/>
        <v>-1.60550458715597E-2</v>
      </c>
      <c r="H238" s="125">
        <v>1556.0540000000001</v>
      </c>
      <c r="I238" s="184">
        <f t="shared" si="28"/>
        <v>4.2731760585969798E-3</v>
      </c>
      <c r="J238" s="125">
        <v>1064.8910000000001</v>
      </c>
      <c r="K238" s="184">
        <f t="shared" si="29"/>
        <v>-5.6408810269932544E-3</v>
      </c>
      <c r="L238" s="125">
        <v>1409.732</v>
      </c>
      <c r="M238" s="184">
        <f t="shared" si="30"/>
        <v>-5.6666614942099793E-3</v>
      </c>
      <c r="N238" s="116">
        <v>71.680000000000007</v>
      </c>
      <c r="O238" s="184">
        <f t="shared" si="31"/>
        <v>-2.0095693779904288E-2</v>
      </c>
      <c r="P238">
        <v>69.92</v>
      </c>
      <c r="Q238" s="184">
        <f t="shared" si="32"/>
        <v>-8.2269503546099042E-3</v>
      </c>
      <c r="R238">
        <v>280.82010000000002</v>
      </c>
      <c r="S238" s="184">
        <f t="shared" si="33"/>
        <v>-1.4113181395456545E-2</v>
      </c>
      <c r="T238">
        <v>301.54000000000002</v>
      </c>
      <c r="U238" s="184">
        <f t="shared" si="34"/>
        <v>-1.8871927223294279E-2</v>
      </c>
      <c r="V238" s="125">
        <v>7405.73</v>
      </c>
      <c r="W238" s="184">
        <f t="shared" si="35"/>
        <v>2.978165536706301E-3</v>
      </c>
    </row>
    <row r="239" spans="1:23" ht="13" x14ac:dyDescent="0.3">
      <c r="A239" s="203">
        <v>46182</v>
      </c>
      <c r="B239">
        <v>5.6459999999999999</v>
      </c>
      <c r="C239" s="184">
        <f t="shared" si="27"/>
        <v>9.1152815013405102E-3</v>
      </c>
      <c r="D239">
        <v>89.5</v>
      </c>
      <c r="E239" s="184">
        <f t="shared" si="27"/>
        <v>-5.5834729201560197E-4</v>
      </c>
      <c r="F239">
        <v>11.97</v>
      </c>
      <c r="G239" s="184">
        <f t="shared" si="27"/>
        <v>-6.9930069930069824E-2</v>
      </c>
      <c r="H239" s="125">
        <v>1563.3910000000001</v>
      </c>
      <c r="I239" s="184">
        <f t="shared" si="28"/>
        <v>4.7151319941338725E-3</v>
      </c>
      <c r="J239" s="125">
        <v>1037.8330000000001</v>
      </c>
      <c r="K239" s="184">
        <f t="shared" si="29"/>
        <v>-2.5409173333233157E-2</v>
      </c>
      <c r="L239" s="125">
        <v>1398.77</v>
      </c>
      <c r="M239" s="184">
        <f t="shared" si="30"/>
        <v>-7.7759460663445173E-3</v>
      </c>
      <c r="N239" s="116">
        <v>71.62</v>
      </c>
      <c r="O239" s="184">
        <f t="shared" si="31"/>
        <v>-8.3705357142860304E-4</v>
      </c>
      <c r="P239">
        <v>69.62</v>
      </c>
      <c r="Q239" s="184">
        <f t="shared" si="32"/>
        <v>-4.290617848970211E-3</v>
      </c>
      <c r="R239">
        <v>277.49</v>
      </c>
      <c r="S239" s="184">
        <f t="shared" si="33"/>
        <v>-1.185848164002511E-2</v>
      </c>
      <c r="T239">
        <v>290.55</v>
      </c>
      <c r="U239" s="184">
        <f t="shared" si="34"/>
        <v>-3.6446242621211142E-2</v>
      </c>
      <c r="V239" s="125">
        <v>7386.65</v>
      </c>
      <c r="W239" s="184">
        <f t="shared" si="35"/>
        <v>-2.5763834220259079E-3</v>
      </c>
    </row>
    <row r="240" spans="1:23" ht="13" x14ac:dyDescent="0.3">
      <c r="A240" s="203">
        <v>46183</v>
      </c>
      <c r="B240">
        <v>5.5949999999999998</v>
      </c>
      <c r="C240" s="184">
        <f t="shared" si="27"/>
        <v>-9.032943676939454E-3</v>
      </c>
      <c r="D240">
        <v>87.3</v>
      </c>
      <c r="E240" s="184">
        <f t="shared" si="27"/>
        <v>-2.4581005586592212E-2</v>
      </c>
      <c r="F240">
        <v>11.74</v>
      </c>
      <c r="G240" s="184">
        <f t="shared" si="27"/>
        <v>-1.9214703425229775E-2</v>
      </c>
      <c r="H240" s="125">
        <v>1554.6510000000001</v>
      </c>
      <c r="I240" s="184">
        <f t="shared" si="28"/>
        <v>-5.5904121233907632E-3</v>
      </c>
      <c r="J240" s="125">
        <v>1023.329</v>
      </c>
      <c r="K240" s="184">
        <f t="shared" si="29"/>
        <v>-1.3975273478488478E-2</v>
      </c>
      <c r="L240" s="125">
        <v>1384.539</v>
      </c>
      <c r="M240" s="184">
        <f t="shared" si="30"/>
        <v>-1.0173938531709999E-2</v>
      </c>
      <c r="N240" s="116">
        <v>70.650000000000006</v>
      </c>
      <c r="O240" s="184">
        <f t="shared" si="31"/>
        <v>-1.3543702876291521E-2</v>
      </c>
      <c r="P240">
        <v>67.540000000000006</v>
      </c>
      <c r="Q240" s="184">
        <f t="shared" si="32"/>
        <v>-2.9876472278080986E-2</v>
      </c>
      <c r="R240">
        <v>272.36009999999999</v>
      </c>
      <c r="S240" s="184">
        <f t="shared" si="33"/>
        <v>-1.848679231684032E-2</v>
      </c>
      <c r="T240">
        <v>291.58010000000002</v>
      </c>
      <c r="U240" s="184">
        <f t="shared" si="34"/>
        <v>3.5453450352779365E-3</v>
      </c>
      <c r="V240" s="125">
        <v>7266.99</v>
      </c>
      <c r="W240" s="184">
        <f t="shared" si="35"/>
        <v>-1.6199495034961701E-2</v>
      </c>
    </row>
    <row r="241" spans="1:23" ht="13" x14ac:dyDescent="0.3">
      <c r="A241" s="203">
        <v>46184</v>
      </c>
      <c r="B241">
        <v>5.5990000000000002</v>
      </c>
      <c r="C241" s="184">
        <f t="shared" si="27"/>
        <v>7.1492403932090225E-4</v>
      </c>
      <c r="D241">
        <v>87.2</v>
      </c>
      <c r="E241" s="184">
        <f t="shared" si="27"/>
        <v>-1.145475372279431E-3</v>
      </c>
      <c r="F241">
        <v>11.78</v>
      </c>
      <c r="G241" s="184">
        <f t="shared" si="27"/>
        <v>3.4071550255535899E-3</v>
      </c>
      <c r="H241" s="125">
        <v>1565.749</v>
      </c>
      <c r="I241" s="184">
        <f t="shared" si="28"/>
        <v>7.1385796554982155E-3</v>
      </c>
      <c r="J241" s="125">
        <v>1024.4290000000001</v>
      </c>
      <c r="K241" s="184">
        <f t="shared" si="29"/>
        <v>1.074923118567085E-3</v>
      </c>
      <c r="L241" s="125">
        <v>1385.117</v>
      </c>
      <c r="M241" s="184">
        <f t="shared" si="30"/>
        <v>4.1746747473344887E-4</v>
      </c>
      <c r="N241" s="116">
        <v>70.41</v>
      </c>
      <c r="O241" s="184">
        <f t="shared" si="31"/>
        <v>-3.3970276008493854E-3</v>
      </c>
      <c r="P241">
        <v>67.62</v>
      </c>
      <c r="Q241" s="184">
        <f t="shared" si="32"/>
        <v>1.1844832691737975E-3</v>
      </c>
      <c r="R241">
        <v>274.8501</v>
      </c>
      <c r="S241" s="184">
        <f t="shared" si="33"/>
        <v>9.1423082896503905E-3</v>
      </c>
      <c r="T241">
        <v>295.62990000000002</v>
      </c>
      <c r="U241" s="184">
        <f t="shared" si="34"/>
        <v>1.388915087140722E-2</v>
      </c>
      <c r="V241" s="125">
        <v>7394.3</v>
      </c>
      <c r="W241" s="184">
        <f t="shared" si="35"/>
        <v>1.7518945257940413E-2</v>
      </c>
    </row>
    <row r="242" spans="1:23" ht="13" x14ac:dyDescent="0.3">
      <c r="A242" s="203">
        <v>46185</v>
      </c>
      <c r="B242">
        <v>5.84</v>
      </c>
      <c r="C242" s="184">
        <f t="shared" si="27"/>
        <v>4.3043400607251231E-2</v>
      </c>
      <c r="D242">
        <v>89.55</v>
      </c>
      <c r="E242" s="184">
        <f t="shared" si="27"/>
        <v>2.6949541284403605E-2</v>
      </c>
      <c r="F242">
        <v>12.965</v>
      </c>
      <c r="G242" s="184">
        <f t="shared" si="27"/>
        <v>0.10059422750424453</v>
      </c>
      <c r="H242" s="125">
        <v>1593.7370000000001</v>
      </c>
      <c r="I242" s="184">
        <f t="shared" si="28"/>
        <v>1.7875151125755186E-2</v>
      </c>
      <c r="J242" s="125">
        <v>1056.17</v>
      </c>
      <c r="K242" s="184">
        <f t="shared" si="29"/>
        <v>3.0984089673369245E-2</v>
      </c>
      <c r="L242" s="125">
        <v>1408.489</v>
      </c>
      <c r="M242" s="184">
        <f t="shared" si="30"/>
        <v>1.6873664823982431E-2</v>
      </c>
      <c r="N242" s="116">
        <v>73.3</v>
      </c>
      <c r="O242" s="184">
        <f t="shared" si="31"/>
        <v>4.1045306064479488E-2</v>
      </c>
      <c r="P242">
        <v>67.38</v>
      </c>
      <c r="Q242" s="184">
        <f t="shared" si="32"/>
        <v>-3.5492457852707641E-3</v>
      </c>
      <c r="R242">
        <v>272.24</v>
      </c>
      <c r="S242" s="184">
        <f t="shared" si="33"/>
        <v>-9.4964491553759245E-3</v>
      </c>
      <c r="T242">
        <v>291.12990000000002</v>
      </c>
      <c r="U242" s="184">
        <f t="shared" si="34"/>
        <v>-1.5221735013948181E-2</v>
      </c>
      <c r="V242" s="125">
        <v>7431.46</v>
      </c>
      <c r="W242" s="184">
        <f t="shared" si="35"/>
        <v>5.0254926091719103E-3</v>
      </c>
    </row>
    <row r="243" spans="1:23" ht="13" x14ac:dyDescent="0.3">
      <c r="A243" s="203">
        <v>46188</v>
      </c>
      <c r="B243">
        <v>5.8849999999999998</v>
      </c>
      <c r="C243" s="184">
        <f t="shared" si="27"/>
        <v>7.7054794520547828E-3</v>
      </c>
      <c r="D243">
        <v>91.4</v>
      </c>
      <c r="E243" s="184">
        <f t="shared" si="27"/>
        <v>2.0658849804578543E-2</v>
      </c>
      <c r="F243">
        <v>12.535</v>
      </c>
      <c r="G243" s="184">
        <f t="shared" si="27"/>
        <v>-3.3166216737369823E-2</v>
      </c>
      <c r="H243" s="125">
        <v>1604.009</v>
      </c>
      <c r="I243" s="184">
        <f t="shared" si="28"/>
        <v>6.445229043436862E-3</v>
      </c>
      <c r="J243" s="125">
        <v>1045.329</v>
      </c>
      <c r="K243" s="184">
        <f t="shared" si="29"/>
        <v>-1.0264446064554117E-2</v>
      </c>
      <c r="L243" s="125">
        <v>1422.0709999999999</v>
      </c>
      <c r="M243" s="184">
        <f t="shared" si="30"/>
        <v>9.6429578079771164E-3</v>
      </c>
      <c r="N243" s="116">
        <v>74.569999999999993</v>
      </c>
      <c r="O243" s="184">
        <f t="shared" si="31"/>
        <v>1.7326057298772117E-2</v>
      </c>
      <c r="P243">
        <v>68.680000000000007</v>
      </c>
      <c r="Q243" s="184">
        <f t="shared" si="32"/>
        <v>1.9293558919560871E-2</v>
      </c>
      <c r="R243">
        <v>268.70999999999998</v>
      </c>
      <c r="S243" s="184">
        <f t="shared" si="33"/>
        <v>-1.2966500146929289E-2</v>
      </c>
      <c r="T243">
        <v>296.41989999999998</v>
      </c>
      <c r="U243" s="184">
        <f t="shared" si="34"/>
        <v>1.8170582959702742E-2</v>
      </c>
      <c r="V243" s="125">
        <v>7554.29</v>
      </c>
      <c r="W243" s="184">
        <f t="shared" si="35"/>
        <v>1.6528380695045111E-2</v>
      </c>
    </row>
    <row r="244" spans="1:23" ht="13" x14ac:dyDescent="0.3">
      <c r="A244" s="203">
        <v>46189</v>
      </c>
      <c r="B244">
        <v>6.056</v>
      </c>
      <c r="C244" s="184">
        <f t="shared" si="27"/>
        <v>2.9056924384027235E-2</v>
      </c>
      <c r="D244">
        <v>89.3</v>
      </c>
      <c r="E244" s="184">
        <f t="shared" si="27"/>
        <v>-2.2975929978118252E-2</v>
      </c>
      <c r="F244">
        <v>12.005000000000001</v>
      </c>
      <c r="G244" s="184">
        <f t="shared" si="27"/>
        <v>-4.2281611487834013E-2</v>
      </c>
      <c r="H244" s="125">
        <v>1628.864</v>
      </c>
      <c r="I244" s="184">
        <f t="shared" si="28"/>
        <v>1.5495548965124272E-2</v>
      </c>
      <c r="J244" s="125">
        <v>1035.933</v>
      </c>
      <c r="K244" s="184">
        <f t="shared" si="29"/>
        <v>-8.988557669403565E-3</v>
      </c>
      <c r="L244" s="125">
        <v>1422.6179999999999</v>
      </c>
      <c r="M244" s="184">
        <f t="shared" si="30"/>
        <v>3.8465027414244822E-4</v>
      </c>
      <c r="N244" s="116">
        <v>77.680000000000007</v>
      </c>
      <c r="O244" s="184">
        <f t="shared" si="31"/>
        <v>4.1705779804210995E-2</v>
      </c>
      <c r="P244">
        <v>64.2</v>
      </c>
      <c r="Q244" s="184">
        <f t="shared" si="32"/>
        <v>-6.5230052417006454E-2</v>
      </c>
      <c r="R244">
        <v>270.81009999999998</v>
      </c>
      <c r="S244" s="184">
        <f t="shared" si="33"/>
        <v>7.815488816940188E-3</v>
      </c>
      <c r="T244">
        <v>299.24</v>
      </c>
      <c r="U244" s="184">
        <f t="shared" si="34"/>
        <v>9.5138686707607178E-3</v>
      </c>
      <c r="V244" s="125">
        <v>7511.35</v>
      </c>
      <c r="W244" s="184">
        <f t="shared" si="35"/>
        <v>-5.6841873955063415E-3</v>
      </c>
    </row>
    <row r="245" spans="1:23" ht="13" x14ac:dyDescent="0.3">
      <c r="A245" s="203">
        <v>46190</v>
      </c>
      <c r="B245">
        <v>6.11</v>
      </c>
      <c r="C245" s="184">
        <f t="shared" si="27"/>
        <v>8.9167767503302957E-3</v>
      </c>
      <c r="D245">
        <v>87.6</v>
      </c>
      <c r="E245" s="184">
        <f t="shared" si="27"/>
        <v>-1.9036954087346056E-2</v>
      </c>
      <c r="F245">
        <v>12.04</v>
      </c>
      <c r="G245" s="184">
        <f t="shared" si="27"/>
        <v>2.9154518950435956E-3</v>
      </c>
      <c r="H245" s="125">
        <v>1634.65</v>
      </c>
      <c r="I245" s="184">
        <f t="shared" si="28"/>
        <v>3.5521688735217047E-3</v>
      </c>
      <c r="J245" s="125">
        <v>1040.73</v>
      </c>
      <c r="K245" s="184">
        <f t="shared" si="29"/>
        <v>4.6306083501539436E-3</v>
      </c>
      <c r="L245" s="125">
        <v>1423.1890000000001</v>
      </c>
      <c r="M245" s="184">
        <f t="shared" si="30"/>
        <v>4.0137268050885065E-4</v>
      </c>
      <c r="N245" s="116">
        <v>79.569999999999993</v>
      </c>
      <c r="O245" s="184">
        <f t="shared" si="31"/>
        <v>2.4330587023686744E-2</v>
      </c>
      <c r="P245">
        <v>62</v>
      </c>
      <c r="Q245" s="184">
        <f t="shared" si="32"/>
        <v>-3.4267912772585715E-2</v>
      </c>
      <c r="R245">
        <v>262.3501</v>
      </c>
      <c r="S245" s="184">
        <f t="shared" si="33"/>
        <v>-3.1239602954247204E-2</v>
      </c>
      <c r="T245">
        <v>295.95</v>
      </c>
      <c r="U245" s="184">
        <f t="shared" si="34"/>
        <v>-1.0994519449271555E-2</v>
      </c>
      <c r="V245" s="125">
        <v>7420.1</v>
      </c>
      <c r="W245" s="184">
        <f t="shared" si="35"/>
        <v>-1.2148282266170528E-2</v>
      </c>
    </row>
    <row r="246" spans="1:23" ht="13" x14ac:dyDescent="0.3">
      <c r="A246" s="203">
        <v>46191</v>
      </c>
      <c r="B246">
        <v>6.1520000000000001</v>
      </c>
      <c r="C246" s="184">
        <f t="shared" si="27"/>
        <v>6.8739770867430137E-3</v>
      </c>
      <c r="D246">
        <v>86.8</v>
      </c>
      <c r="E246" s="184">
        <f t="shared" si="27"/>
        <v>-9.1324200913241692E-3</v>
      </c>
      <c r="F246">
        <v>11.785</v>
      </c>
      <c r="G246" s="184">
        <f t="shared" si="27"/>
        <v>-2.1179401993355402E-2</v>
      </c>
      <c r="H246" s="125">
        <v>1634.8889999999999</v>
      </c>
      <c r="I246" s="184">
        <f t="shared" si="28"/>
        <v>1.4620866852219457E-4</v>
      </c>
      <c r="J246" s="125">
        <v>1026.258</v>
      </c>
      <c r="K246" s="184">
        <f t="shared" si="29"/>
        <v>-1.390562393704417E-2</v>
      </c>
      <c r="L246" s="125">
        <v>1425.4549999999999</v>
      </c>
      <c r="M246" s="184">
        <f t="shared" si="30"/>
        <v>1.5921989279005452E-3</v>
      </c>
      <c r="N246" s="116">
        <v>80.08</v>
      </c>
      <c r="O246" s="184">
        <f t="shared" si="31"/>
        <v>6.4094507980395274E-3</v>
      </c>
      <c r="P246">
        <v>59.9</v>
      </c>
      <c r="Q246" s="184">
        <f t="shared" si="32"/>
        <v>-3.3870967741935508E-2</v>
      </c>
      <c r="R246">
        <v>249.1</v>
      </c>
      <c r="S246" s="184">
        <f t="shared" si="33"/>
        <v>-5.0505412424085232E-2</v>
      </c>
      <c r="T246">
        <v>298.01</v>
      </c>
      <c r="U246" s="184">
        <f t="shared" si="34"/>
        <v>6.9606352424396089E-3</v>
      </c>
      <c r="V246" s="125">
        <v>7500.58</v>
      </c>
      <c r="W246" s="184">
        <f t="shared" si="35"/>
        <v>1.0846215010579313E-2</v>
      </c>
    </row>
    <row r="247" spans="1:23" ht="13" x14ac:dyDescent="0.3">
      <c r="A247" s="203">
        <v>46192</v>
      </c>
      <c r="B247">
        <v>6.1779999999999999</v>
      </c>
      <c r="C247" s="184">
        <f t="shared" si="27"/>
        <v>4.2262678803640765E-3</v>
      </c>
      <c r="D247">
        <v>82.1</v>
      </c>
      <c r="E247" s="184">
        <f t="shared" si="27"/>
        <v>-5.4147465437788055E-2</v>
      </c>
      <c r="F247">
        <v>11.785</v>
      </c>
      <c r="G247" s="184">
        <f t="shared" si="27"/>
        <v>0</v>
      </c>
      <c r="H247" s="125">
        <v>1640.069</v>
      </c>
      <c r="I247" s="184">
        <f t="shared" si="28"/>
        <v>3.1684108217744839E-3</v>
      </c>
      <c r="J247" s="125">
        <v>1026.258</v>
      </c>
      <c r="K247" s="184">
        <f t="shared" si="29"/>
        <v>0</v>
      </c>
      <c r="L247" s="125">
        <v>1423.085</v>
      </c>
      <c r="M247" s="184">
        <f t="shared" si="30"/>
        <v>-1.6626270208458991E-3</v>
      </c>
      <c r="N247" s="116">
        <v>79.52</v>
      </c>
      <c r="O247" s="184">
        <f t="shared" si="31"/>
        <v>-6.9930069930070216E-3</v>
      </c>
      <c r="P247">
        <v>60.34</v>
      </c>
      <c r="Q247" s="184">
        <f t="shared" si="32"/>
        <v>7.345575959933303E-3</v>
      </c>
      <c r="R247">
        <v>249.1</v>
      </c>
      <c r="S247" s="184">
        <f t="shared" si="33"/>
        <v>0</v>
      </c>
      <c r="T247">
        <v>298.01</v>
      </c>
      <c r="U247" s="184">
        <f t="shared" si="34"/>
        <v>0</v>
      </c>
      <c r="V247" s="125">
        <v>7500.58</v>
      </c>
      <c r="W247" s="184">
        <f t="shared" si="35"/>
        <v>0</v>
      </c>
    </row>
    <row r="248" spans="1:23" ht="13" x14ac:dyDescent="0.3">
      <c r="A248" s="203">
        <v>46195</v>
      </c>
      <c r="B248">
        <v>6.234</v>
      </c>
      <c r="C248" s="184">
        <f t="shared" si="27"/>
        <v>9.0644221430883857E-3</v>
      </c>
      <c r="D248">
        <v>82.8</v>
      </c>
      <c r="E248" s="184">
        <f t="shared" si="27"/>
        <v>8.5261875761267099E-3</v>
      </c>
      <c r="F248">
        <v>12.28</v>
      </c>
      <c r="G248" s="184">
        <f t="shared" si="27"/>
        <v>4.2002545608824708E-2</v>
      </c>
      <c r="H248" s="125">
        <v>1636.2529999999999</v>
      </c>
      <c r="I248" s="184">
        <f t="shared" si="28"/>
        <v>-2.3267313753263007E-3</v>
      </c>
      <c r="J248" s="125">
        <v>1047.191</v>
      </c>
      <c r="K248" s="184">
        <f t="shared" si="29"/>
        <v>2.0397404941057698E-2</v>
      </c>
      <c r="L248" s="125">
        <v>1431.6590000000001</v>
      </c>
      <c r="M248" s="184">
        <f t="shared" si="30"/>
        <v>6.024938777374555E-3</v>
      </c>
      <c r="N248" s="116">
        <v>80.040000000000006</v>
      </c>
      <c r="O248" s="184">
        <f t="shared" si="31"/>
        <v>6.5392354124749778E-3</v>
      </c>
      <c r="P248">
        <v>61.2</v>
      </c>
      <c r="Q248" s="184">
        <f t="shared" si="32"/>
        <v>1.4252568776930716E-2</v>
      </c>
      <c r="R248">
        <v>252.22</v>
      </c>
      <c r="S248" s="184">
        <f t="shared" si="33"/>
        <v>1.2525090325170633E-2</v>
      </c>
      <c r="T248">
        <v>297.01</v>
      </c>
      <c r="U248" s="184">
        <f t="shared" si="34"/>
        <v>-3.3555920942250259E-3</v>
      </c>
      <c r="V248" s="125">
        <v>7472.79</v>
      </c>
      <c r="W248" s="184">
        <f t="shared" si="35"/>
        <v>-3.7050468097133775E-3</v>
      </c>
    </row>
    <row r="249" spans="1:23" ht="13" x14ac:dyDescent="0.3">
      <c r="A249" s="203">
        <v>46196</v>
      </c>
      <c r="B249">
        <v>6.1310000000000002</v>
      </c>
      <c r="C249" s="184">
        <f t="shared" si="27"/>
        <v>-1.6522297080526108E-2</v>
      </c>
      <c r="D249">
        <v>80.150000000000006</v>
      </c>
      <c r="E249" s="184">
        <f t="shared" si="27"/>
        <v>-3.2004830917874295E-2</v>
      </c>
      <c r="F249">
        <v>12</v>
      </c>
      <c r="G249" s="184">
        <f t="shared" si="27"/>
        <v>-2.2801302931596039E-2</v>
      </c>
      <c r="H249" s="125">
        <v>1619.0840000000001</v>
      </c>
      <c r="I249" s="184">
        <f t="shared" si="28"/>
        <v>-1.0492876101678573E-2</v>
      </c>
      <c r="J249" s="125">
        <v>1027.249</v>
      </c>
      <c r="K249" s="184">
        <f t="shared" si="29"/>
        <v>-1.9043326384585054E-2</v>
      </c>
      <c r="L249" s="125">
        <v>1415.462</v>
      </c>
      <c r="M249" s="184">
        <f t="shared" si="30"/>
        <v>-1.1313448244309654E-2</v>
      </c>
      <c r="N249" s="116">
        <v>78.88</v>
      </c>
      <c r="O249" s="184">
        <f t="shared" si="31"/>
        <v>-1.449275362318854E-2</v>
      </c>
      <c r="P249">
        <v>61.1</v>
      </c>
      <c r="Q249" s="184">
        <f t="shared" si="32"/>
        <v>-1.6339869281045984E-3</v>
      </c>
      <c r="R249">
        <v>264.93990000000002</v>
      </c>
      <c r="S249" s="184">
        <f t="shared" si="33"/>
        <v>5.0431765918642547E-2</v>
      </c>
      <c r="T249">
        <v>294.3</v>
      </c>
      <c r="U249" s="184">
        <f t="shared" si="34"/>
        <v>-9.1242719100366309E-3</v>
      </c>
      <c r="V249" s="125">
        <v>7365.46</v>
      </c>
      <c r="W249" s="184">
        <f t="shared" si="35"/>
        <v>-1.4362774813690728E-2</v>
      </c>
    </row>
    <row r="250" spans="1:23" ht="13" x14ac:dyDescent="0.3">
      <c r="A250" s="203">
        <v>46197</v>
      </c>
      <c r="B250">
        <v>6.093</v>
      </c>
      <c r="C250" s="184">
        <f t="shared" si="27"/>
        <v>-6.1980101125428564E-3</v>
      </c>
      <c r="D250">
        <v>78.5</v>
      </c>
      <c r="E250" s="184">
        <f t="shared" si="27"/>
        <v>-2.0586400499064322E-2</v>
      </c>
      <c r="F250">
        <v>12.315</v>
      </c>
      <c r="G250" s="184">
        <f t="shared" si="27"/>
        <v>2.6249999999999957E-2</v>
      </c>
      <c r="H250" s="125">
        <v>1607.557</v>
      </c>
      <c r="I250" s="184">
        <f t="shared" si="28"/>
        <v>-7.1194576686571193E-3</v>
      </c>
      <c r="J250" s="125">
        <v>1026.9169999999999</v>
      </c>
      <c r="K250" s="184">
        <f t="shared" si="29"/>
        <v>-3.2319330561539345E-4</v>
      </c>
      <c r="L250" s="125">
        <v>1405.76</v>
      </c>
      <c r="M250" s="184">
        <f t="shared" si="30"/>
        <v>-6.8542991616871371E-3</v>
      </c>
      <c r="N250" s="116">
        <v>77.760000000000005</v>
      </c>
      <c r="O250" s="184">
        <f t="shared" si="31"/>
        <v>-1.4198782961460325E-2</v>
      </c>
      <c r="P250">
        <v>60.82</v>
      </c>
      <c r="Q250" s="184">
        <f t="shared" si="32"/>
        <v>-4.5826513911620482E-3</v>
      </c>
      <c r="R250">
        <v>262.95999999999998</v>
      </c>
      <c r="S250" s="184">
        <f t="shared" si="33"/>
        <v>-7.4730155782501738E-3</v>
      </c>
      <c r="T250">
        <v>293.08010000000002</v>
      </c>
      <c r="U250" s="184">
        <f t="shared" si="34"/>
        <v>-4.1450900441725976E-3</v>
      </c>
      <c r="V250" s="125">
        <v>7358.22</v>
      </c>
      <c r="W250" s="184">
        <f t="shared" si="35"/>
        <v>-9.8296644065676568E-4</v>
      </c>
    </row>
    <row r="251" spans="1:23" ht="13" x14ac:dyDescent="0.3">
      <c r="A251" s="203">
        <v>46198</v>
      </c>
      <c r="B251">
        <v>6.03</v>
      </c>
      <c r="C251" s="184">
        <f t="shared" si="27"/>
        <v>-1.0339734121122554E-2</v>
      </c>
      <c r="D251">
        <v>78.849999999999994</v>
      </c>
      <c r="E251" s="184">
        <f t="shared" si="27"/>
        <v>4.4585987261145776E-3</v>
      </c>
      <c r="F251">
        <v>12.185</v>
      </c>
      <c r="G251" s="184">
        <f t="shared" si="27"/>
        <v>-1.0556232237109137E-2</v>
      </c>
      <c r="H251" s="125">
        <v>1610.174</v>
      </c>
      <c r="I251" s="184">
        <f t="shared" si="28"/>
        <v>1.6279360545224596E-3</v>
      </c>
      <c r="J251" s="125">
        <v>1028.846</v>
      </c>
      <c r="K251" s="184">
        <f t="shared" si="29"/>
        <v>1.8784380821430431E-3</v>
      </c>
      <c r="L251" s="125">
        <v>1420.3009999999999</v>
      </c>
      <c r="M251" s="184">
        <f t="shared" si="30"/>
        <v>1.0343870931026591E-2</v>
      </c>
      <c r="N251" s="116">
        <v>78.19</v>
      </c>
      <c r="O251" s="184">
        <f t="shared" si="31"/>
        <v>5.5298353909464066E-3</v>
      </c>
      <c r="P251">
        <v>60.76</v>
      </c>
      <c r="Q251" s="184">
        <f t="shared" si="32"/>
        <v>-9.8651759289711065E-4</v>
      </c>
      <c r="R251">
        <v>258.27</v>
      </c>
      <c r="S251" s="184">
        <f t="shared" si="33"/>
        <v>-1.783541222999695E-2</v>
      </c>
      <c r="T251">
        <v>275.1499</v>
      </c>
      <c r="U251" s="184">
        <f t="shared" si="34"/>
        <v>-6.1178496936503068E-2</v>
      </c>
      <c r="V251" s="125">
        <v>7357.49</v>
      </c>
      <c r="W251" s="184">
        <f t="shared" si="35"/>
        <v>-9.9208776035572855E-5</v>
      </c>
    </row>
    <row r="252" spans="1:23" ht="13" x14ac:dyDescent="0.3">
      <c r="A252" s="203">
        <v>46199</v>
      </c>
      <c r="B252">
        <v>5.952</v>
      </c>
      <c r="C252" s="184">
        <f t="shared" si="27"/>
        <v>-1.2935323383084625E-2</v>
      </c>
      <c r="D252">
        <v>76.05</v>
      </c>
      <c r="E252" s="184">
        <f t="shared" si="27"/>
        <v>-3.5510462904248537E-2</v>
      </c>
      <c r="F252">
        <v>11.39</v>
      </c>
      <c r="G252" s="184">
        <f t="shared" si="27"/>
        <v>-6.5244152646696751E-2</v>
      </c>
      <c r="H252" s="125">
        <v>1598.192</v>
      </c>
      <c r="I252" s="184">
        <f t="shared" si="28"/>
        <v>-7.4414317955699017E-3</v>
      </c>
      <c r="J252" s="125">
        <v>1009.907</v>
      </c>
      <c r="K252" s="184">
        <f t="shared" si="29"/>
        <v>-1.8408002752598508E-2</v>
      </c>
      <c r="L252" s="125">
        <v>1403.0139999999999</v>
      </c>
      <c r="M252" s="184">
        <f t="shared" si="30"/>
        <v>-1.2171363675727916E-2</v>
      </c>
      <c r="N252" s="116">
        <v>77.09</v>
      </c>
      <c r="O252" s="184">
        <f t="shared" si="31"/>
        <v>-1.4068295178411488E-2</v>
      </c>
      <c r="P252">
        <v>58.9</v>
      </c>
      <c r="Q252" s="184">
        <f t="shared" si="32"/>
        <v>-3.0612244897959176E-2</v>
      </c>
      <c r="R252">
        <v>271.62990000000002</v>
      </c>
      <c r="S252" s="184">
        <f t="shared" si="33"/>
        <v>5.1728423742595113E-2</v>
      </c>
      <c r="T252">
        <v>283.77999999999997</v>
      </c>
      <c r="U252" s="184">
        <f t="shared" si="34"/>
        <v>3.1365084995487805E-2</v>
      </c>
      <c r="V252" s="125">
        <v>7354.02</v>
      </c>
      <c r="W252" s="184">
        <f t="shared" si="35"/>
        <v>-4.7162823191052185E-4</v>
      </c>
    </row>
    <row r="253" spans="1:23" ht="13" x14ac:dyDescent="0.3">
      <c r="A253" s="203">
        <v>46202</v>
      </c>
      <c r="B253">
        <v>5.9</v>
      </c>
      <c r="C253" s="184">
        <f t="shared" si="27"/>
        <v>-8.7365591397848795E-3</v>
      </c>
      <c r="D253">
        <v>72.75</v>
      </c>
      <c r="E253" s="184">
        <f t="shared" si="27"/>
        <v>-4.3392504930966434E-2</v>
      </c>
      <c r="F253">
        <v>11.215</v>
      </c>
      <c r="G253" s="184">
        <f t="shared" si="27"/>
        <v>-1.5364354697102784E-2</v>
      </c>
      <c r="H253" s="125">
        <v>1593.67</v>
      </c>
      <c r="I253" s="184">
        <f t="shared" si="28"/>
        <v>-2.8294472754211851E-3</v>
      </c>
      <c r="J253" s="125">
        <v>1009.962</v>
      </c>
      <c r="K253" s="184">
        <f t="shared" si="29"/>
        <v>5.4460460220545033E-5</v>
      </c>
      <c r="L253" s="125">
        <v>1400.3820000000001</v>
      </c>
      <c r="M253" s="184">
        <f t="shared" si="30"/>
        <v>-1.8759613232653663E-3</v>
      </c>
      <c r="N253" s="116">
        <v>76.760000000000005</v>
      </c>
      <c r="O253" s="184">
        <f t="shared" si="31"/>
        <v>-4.280710857439334E-3</v>
      </c>
      <c r="P253">
        <v>57.72</v>
      </c>
      <c r="Q253" s="184">
        <f t="shared" si="32"/>
        <v>-2.0033955857385394E-2</v>
      </c>
      <c r="R253">
        <v>278</v>
      </c>
      <c r="S253" s="184">
        <f t="shared" si="33"/>
        <v>2.3451394710228803E-2</v>
      </c>
      <c r="T253">
        <v>281.74</v>
      </c>
      <c r="U253" s="184">
        <f t="shared" si="34"/>
        <v>-7.188667277468334E-3</v>
      </c>
      <c r="V253" s="125">
        <v>7440.43</v>
      </c>
      <c r="W253" s="184">
        <f t="shared" si="35"/>
        <v>1.1750036034712967E-2</v>
      </c>
    </row>
    <row r="254" spans="1:23" ht="13" x14ac:dyDescent="0.3">
      <c r="A254" s="203">
        <v>46203</v>
      </c>
      <c r="B254">
        <v>5.99</v>
      </c>
      <c r="C254" s="184">
        <f t="shared" si="27"/>
        <v>1.5254237288135568E-2</v>
      </c>
      <c r="D254">
        <v>72.2</v>
      </c>
      <c r="E254" s="184">
        <f t="shared" si="27"/>
        <v>-7.5601374570446345E-3</v>
      </c>
      <c r="F254">
        <v>11.555</v>
      </c>
      <c r="G254" s="184">
        <f t="shared" si="27"/>
        <v>3.0316540347748538E-2</v>
      </c>
      <c r="H254" s="125">
        <v>1609.0640000000001</v>
      </c>
      <c r="I254" s="184">
        <f t="shared" si="28"/>
        <v>9.6594652594326341E-3</v>
      </c>
      <c r="J254" s="125">
        <v>1027.8330000000001</v>
      </c>
      <c r="K254" s="184">
        <f t="shared" si="29"/>
        <v>1.769472514807497E-2</v>
      </c>
      <c r="L254" s="125">
        <v>1420.701</v>
      </c>
      <c r="M254" s="184">
        <f t="shared" si="30"/>
        <v>1.4509612377194194E-2</v>
      </c>
      <c r="N254" s="116">
        <v>78.260000000000005</v>
      </c>
      <c r="O254" s="184">
        <f t="shared" si="31"/>
        <v>1.9541427826993224E-2</v>
      </c>
      <c r="P254">
        <v>57.22</v>
      </c>
      <c r="Q254" s="184">
        <f t="shared" si="32"/>
        <v>-8.6625086625086618E-3</v>
      </c>
      <c r="R254">
        <v>281.20999999999998</v>
      </c>
      <c r="S254" s="184">
        <f t="shared" si="33"/>
        <v>1.1546762589927984E-2</v>
      </c>
      <c r="T254">
        <v>289.36009999999999</v>
      </c>
      <c r="U254" s="184">
        <f t="shared" si="34"/>
        <v>2.7046567757506846E-2</v>
      </c>
      <c r="V254" s="125">
        <v>7499.36</v>
      </c>
      <c r="W254" s="184">
        <f t="shared" si="35"/>
        <v>7.920241168857093E-3</v>
      </c>
    </row>
    <row r="255" spans="1:23" ht="13" x14ac:dyDescent="0.3">
      <c r="A255" s="203">
        <v>46204</v>
      </c>
      <c r="B255">
        <v>5.9969999999999999</v>
      </c>
      <c r="C255" s="184">
        <f t="shared" si="27"/>
        <v>1.1686143572620488E-3</v>
      </c>
      <c r="D255">
        <v>73.5</v>
      </c>
      <c r="E255" s="184">
        <f t="shared" si="27"/>
        <v>1.8005540166204946E-2</v>
      </c>
      <c r="F255">
        <v>11.385</v>
      </c>
      <c r="G255" s="184">
        <f t="shared" si="27"/>
        <v>-1.471224578104716E-2</v>
      </c>
      <c r="H255" s="125">
        <v>1609.29</v>
      </c>
      <c r="I255" s="184">
        <f t="shared" si="28"/>
        <v>1.4045432624176874E-4</v>
      </c>
      <c r="J255" s="125">
        <v>1014.155</v>
      </c>
      <c r="K255" s="184">
        <f t="shared" si="29"/>
        <v>-1.3307609310072853E-2</v>
      </c>
      <c r="L255" s="125">
        <v>1422.2190000000001</v>
      </c>
      <c r="M255" s="184">
        <f t="shared" si="30"/>
        <v>1.0684866132986666E-3</v>
      </c>
      <c r="N255" s="116">
        <v>78.680000000000007</v>
      </c>
      <c r="O255" s="184">
        <f t="shared" si="31"/>
        <v>5.3667262969588764E-3</v>
      </c>
      <c r="P255">
        <v>58.5</v>
      </c>
      <c r="Q255" s="184">
        <f t="shared" si="32"/>
        <v>2.2369800768961921E-2</v>
      </c>
      <c r="R255">
        <v>286.25</v>
      </c>
      <c r="S255" s="184">
        <f t="shared" si="33"/>
        <v>1.7922548984744571E-2</v>
      </c>
      <c r="T255">
        <v>294.37990000000002</v>
      </c>
      <c r="U255" s="184">
        <f t="shared" si="34"/>
        <v>1.7347934286724508E-2</v>
      </c>
      <c r="V255" s="125">
        <v>7483.23</v>
      </c>
      <c r="W255" s="184">
        <f t="shared" si="35"/>
        <v>-2.1508502058842499E-3</v>
      </c>
    </row>
    <row r="256" spans="1:23" ht="13" x14ac:dyDescent="0.3">
      <c r="A256" s="203">
        <v>46205</v>
      </c>
      <c r="B256">
        <v>6.1219999999999999</v>
      </c>
      <c r="C256" s="184">
        <f t="shared" si="27"/>
        <v>2.0843755210938803E-2</v>
      </c>
      <c r="D256">
        <v>74.5</v>
      </c>
      <c r="E256" s="184">
        <f t="shared" si="27"/>
        <v>1.3605442176870748E-2</v>
      </c>
      <c r="F256">
        <v>10.785</v>
      </c>
      <c r="G256" s="184">
        <f t="shared" si="27"/>
        <v>-5.2700922266139628E-2</v>
      </c>
      <c r="H256" s="125">
        <v>1637.5319999999999</v>
      </c>
      <c r="I256" s="184">
        <f t="shared" si="28"/>
        <v>1.7549354062971846E-2</v>
      </c>
      <c r="J256" s="125">
        <v>1011.078</v>
      </c>
      <c r="K256" s="184">
        <f t="shared" si="29"/>
        <v>-3.0340529800671479E-3</v>
      </c>
      <c r="L256" s="125">
        <v>1452.1420000000001</v>
      </c>
      <c r="M256" s="184">
        <f t="shared" si="30"/>
        <v>2.103965704297299E-2</v>
      </c>
      <c r="N256" s="116">
        <v>81.88</v>
      </c>
      <c r="O256" s="184">
        <f t="shared" si="31"/>
        <v>4.0671072699542302E-2</v>
      </c>
      <c r="P256">
        <v>60</v>
      </c>
      <c r="Q256" s="184">
        <f t="shared" si="32"/>
        <v>2.564102564102564E-2</v>
      </c>
      <c r="R256">
        <v>289.52</v>
      </c>
      <c r="S256" s="184">
        <f t="shared" si="33"/>
        <v>1.1423580786026137E-2</v>
      </c>
      <c r="T256">
        <v>308.62990000000002</v>
      </c>
      <c r="U256" s="184">
        <f t="shared" si="34"/>
        <v>4.8406837559221941E-2</v>
      </c>
      <c r="V256" s="125">
        <v>7483.24</v>
      </c>
      <c r="W256" s="184">
        <f t="shared" si="35"/>
        <v>1.3363213478963335E-6</v>
      </c>
    </row>
    <row r="257" spans="1:23" ht="13" x14ac:dyDescent="0.3">
      <c r="A257" s="203">
        <v>46206</v>
      </c>
      <c r="B257">
        <v>6.1680000000000001</v>
      </c>
      <c r="C257" s="184">
        <f t="shared" si="27"/>
        <v>7.5138843515191543E-3</v>
      </c>
      <c r="D257">
        <v>77.099999999999994</v>
      </c>
      <c r="E257" s="184">
        <f t="shared" si="27"/>
        <v>3.4899328859060323E-2</v>
      </c>
      <c r="F257">
        <v>11.17</v>
      </c>
      <c r="G257" s="184">
        <f t="shared" si="27"/>
        <v>3.5697728326379213E-2</v>
      </c>
      <c r="H257" s="125">
        <v>1648.201</v>
      </c>
      <c r="I257" s="184">
        <f t="shared" si="28"/>
        <v>6.5152925255812389E-3</v>
      </c>
      <c r="J257" s="125">
        <v>1027.6479999999999</v>
      </c>
      <c r="K257" s="184">
        <f t="shared" si="29"/>
        <v>1.6388448764585856E-2</v>
      </c>
      <c r="L257" s="125">
        <v>1462.6130000000001</v>
      </c>
      <c r="M257" s="184">
        <f t="shared" si="30"/>
        <v>7.2107273255645823E-3</v>
      </c>
      <c r="N257" s="116">
        <v>81.96</v>
      </c>
      <c r="O257" s="184">
        <f t="shared" si="31"/>
        <v>9.7703957010256831E-4</v>
      </c>
      <c r="P257">
        <v>60.82</v>
      </c>
      <c r="Q257" s="184">
        <f t="shared" si="32"/>
        <v>1.3666666666666671E-2</v>
      </c>
      <c r="R257">
        <v>289.52</v>
      </c>
      <c r="S257" s="184">
        <f t="shared" si="33"/>
        <v>0</v>
      </c>
      <c r="T257">
        <v>308.62990000000002</v>
      </c>
      <c r="U257" s="184">
        <f t="shared" si="34"/>
        <v>0</v>
      </c>
      <c r="V257" s="125">
        <v>7483.24</v>
      </c>
      <c r="W257" s="184">
        <f t="shared" si="35"/>
        <v>0</v>
      </c>
    </row>
    <row r="258" spans="1:23" ht="13" x14ac:dyDescent="0.3">
      <c r="A258" s="203">
        <v>46209</v>
      </c>
      <c r="B258">
        <v>6.2370000000000001</v>
      </c>
      <c r="C258" s="184">
        <f t="shared" si="27"/>
        <v>1.1186770428015556E-2</v>
      </c>
      <c r="D258">
        <v>77.5</v>
      </c>
      <c r="E258" s="184">
        <f t="shared" si="27"/>
        <v>5.1880674448768578E-3</v>
      </c>
      <c r="F258">
        <v>11.03</v>
      </c>
      <c r="G258" s="184">
        <f t="shared" si="27"/>
        <v>-1.2533572068039442E-2</v>
      </c>
      <c r="H258" s="125">
        <v>1651.2560000000001</v>
      </c>
      <c r="I258" s="184">
        <f t="shared" si="28"/>
        <v>1.8535360675063681E-3</v>
      </c>
      <c r="J258" s="125">
        <v>1018.077</v>
      </c>
      <c r="K258" s="184">
        <f t="shared" si="29"/>
        <v>-9.3135003425296528E-3</v>
      </c>
      <c r="L258" s="125">
        <v>1463.6569999999999</v>
      </c>
      <c r="M258" s="184">
        <f t="shared" si="30"/>
        <v>7.1379100281473572E-4</v>
      </c>
      <c r="N258" s="116">
        <v>81.819999999999993</v>
      </c>
      <c r="O258" s="184">
        <f t="shared" si="31"/>
        <v>-1.708150317227923E-3</v>
      </c>
      <c r="P258">
        <v>60.2</v>
      </c>
      <c r="Q258" s="184">
        <f t="shared" si="32"/>
        <v>-1.0194015126603048E-2</v>
      </c>
      <c r="R258">
        <v>299.52</v>
      </c>
      <c r="S258" s="184">
        <f t="shared" si="33"/>
        <v>3.4539928156949437E-2</v>
      </c>
      <c r="T258">
        <v>312.65989999999999</v>
      </c>
      <c r="U258" s="184">
        <f t="shared" si="34"/>
        <v>1.3057710869879984E-2</v>
      </c>
      <c r="V258" s="125">
        <v>7537.43</v>
      </c>
      <c r="W258" s="184">
        <f t="shared" si="35"/>
        <v>7.2415157071002018E-3</v>
      </c>
    </row>
    <row r="259" spans="1:23" ht="13" x14ac:dyDescent="0.3">
      <c r="A259" s="203">
        <v>46210</v>
      </c>
      <c r="B259">
        <v>6.226</v>
      </c>
      <c r="C259" s="184">
        <f t="shared" si="27"/>
        <v>-1.7636684303351164E-3</v>
      </c>
      <c r="D259">
        <v>78.400000000000006</v>
      </c>
      <c r="E259" s="184">
        <f t="shared" si="27"/>
        <v>1.1612903225806525E-2</v>
      </c>
      <c r="F259">
        <v>10.42</v>
      </c>
      <c r="G259" s="184">
        <f>(F259-F258)/F258</f>
        <v>-5.5303717135086083E-2</v>
      </c>
      <c r="H259" s="125">
        <v>1641.817</v>
      </c>
      <c r="I259" s="184">
        <f t="shared" si="28"/>
        <v>-5.7162547781810192E-3</v>
      </c>
      <c r="J259" s="125">
        <v>1002.114</v>
      </c>
      <c r="K259" s="184">
        <f t="shared" si="29"/>
        <v>-1.5679560583335018E-2</v>
      </c>
      <c r="L259" s="125">
        <v>1446.252</v>
      </c>
      <c r="M259" s="184">
        <f t="shared" si="30"/>
        <v>-1.189144724481212E-2</v>
      </c>
      <c r="N259" s="116">
        <v>82.21</v>
      </c>
      <c r="O259" s="184">
        <f t="shared" si="31"/>
        <v>4.7665607430946054E-3</v>
      </c>
      <c r="P259">
        <v>61.06</v>
      </c>
      <c r="Q259" s="184">
        <f t="shared" si="32"/>
        <v>1.4285714285714275E-2</v>
      </c>
      <c r="R259">
        <v>306.12990000000002</v>
      </c>
      <c r="S259" s="184">
        <f t="shared" si="33"/>
        <v>2.2068309294871927E-2</v>
      </c>
      <c r="T259">
        <v>310.65989999999999</v>
      </c>
      <c r="U259" s="184">
        <f t="shared" si="34"/>
        <v>-6.396726922768158E-3</v>
      </c>
      <c r="V259" s="125">
        <v>7503.85</v>
      </c>
      <c r="W259" s="184">
        <f t="shared" si="35"/>
        <v>-4.45509941717534E-3</v>
      </c>
    </row>
    <row r="260" spans="1:23" ht="13" x14ac:dyDescent="0.3">
      <c r="A260" s="203">
        <v>46211</v>
      </c>
      <c r="B260">
        <v>6.0810000000000004</v>
      </c>
      <c r="C260" s="184">
        <f t="shared" ref="C260:K302" si="36">(B260-B259)/B259</f>
        <v>-2.328943141663983E-2</v>
      </c>
      <c r="D260">
        <v>74.95</v>
      </c>
      <c r="E260" s="184">
        <f t="shared" si="36"/>
        <v>-4.4005102040816362E-2</v>
      </c>
      <c r="F260">
        <v>10.215</v>
      </c>
      <c r="G260" s="184">
        <f t="shared" si="36"/>
        <v>-1.967370441458734E-2</v>
      </c>
      <c r="H260" s="125">
        <v>1620.4649999999999</v>
      </c>
      <c r="I260" s="184">
        <f t="shared" si="36"/>
        <v>-1.3005103492045757E-2</v>
      </c>
      <c r="J260" s="125">
        <v>987.04300000000001</v>
      </c>
      <c r="K260" s="184">
        <f t="shared" si="36"/>
        <v>-1.503920711615647E-2</v>
      </c>
      <c r="L260" s="125">
        <v>1414.5709999999999</v>
      </c>
      <c r="M260" s="184">
        <f t="shared" ref="M260:M302" si="37">(L260-L259)/L259</f>
        <v>-2.1905587684580584E-2</v>
      </c>
      <c r="N260" s="116">
        <v>79.86</v>
      </c>
      <c r="O260" s="184">
        <f t="shared" ref="O260:O302" si="38">(N260-N259)/N259</f>
        <v>-2.8585330251794119E-2</v>
      </c>
      <c r="P260">
        <v>58.96</v>
      </c>
      <c r="Q260" s="184">
        <f t="shared" ref="Q260:Q302" si="39">(P260-P259)/P259</f>
        <v>-3.4392400917130715E-2</v>
      </c>
      <c r="R260">
        <v>302.05</v>
      </c>
      <c r="S260" s="184">
        <f t="shared" ref="S260:S302" si="40">(R260-R259)/R259</f>
        <v>-1.3327348945660025E-2</v>
      </c>
      <c r="T260">
        <v>313.38990000000001</v>
      </c>
      <c r="U260" s="184">
        <f t="shared" ref="U260:U302" si="41">(T260-T259)/T259</f>
        <v>8.7877450549620935E-3</v>
      </c>
      <c r="V260" s="125">
        <v>7482.71</v>
      </c>
      <c r="W260" s="184">
        <f t="shared" ref="W260:W302" si="42">(V260-V259)/V259</f>
        <v>-2.8172204934800572E-3</v>
      </c>
    </row>
    <row r="261" spans="1:23" ht="13" x14ac:dyDescent="0.3">
      <c r="A261" s="203">
        <v>46212</v>
      </c>
      <c r="B261">
        <v>6.1890000000000001</v>
      </c>
      <c r="C261" s="184">
        <f t="shared" si="36"/>
        <v>1.7760236803157317E-2</v>
      </c>
      <c r="D261">
        <v>73.400000000000006</v>
      </c>
      <c r="E261" s="184">
        <f t="shared" si="36"/>
        <v>-2.0680453635757132E-2</v>
      </c>
      <c r="F261">
        <v>11.2</v>
      </c>
      <c r="G261" s="184">
        <f t="shared" si="36"/>
        <v>9.6426823299069944E-2</v>
      </c>
      <c r="H261" s="125">
        <v>1633.2180000000001</v>
      </c>
      <c r="I261" s="184">
        <f t="shared" si="36"/>
        <v>7.8699632512890787E-3</v>
      </c>
      <c r="J261" s="125">
        <v>1016.692</v>
      </c>
      <c r="K261" s="184">
        <f t="shared" si="36"/>
        <v>3.0038205022476224E-2</v>
      </c>
      <c r="L261" s="125">
        <v>1428.0540000000001</v>
      </c>
      <c r="M261" s="184">
        <f t="shared" si="37"/>
        <v>9.5315116738574276E-3</v>
      </c>
      <c r="N261" s="116">
        <v>81.92</v>
      </c>
      <c r="O261" s="184">
        <f t="shared" si="38"/>
        <v>2.5795141497620865E-2</v>
      </c>
      <c r="P261">
        <v>58.38</v>
      </c>
      <c r="Q261" s="184">
        <f t="shared" si="39"/>
        <v>-9.8371777476254797E-3</v>
      </c>
      <c r="R261">
        <v>295.3</v>
      </c>
      <c r="S261" s="184">
        <f t="shared" si="40"/>
        <v>-2.2347293494454561E-2</v>
      </c>
      <c r="T261">
        <v>316.22000000000003</v>
      </c>
      <c r="U261" s="184">
        <f t="shared" si="41"/>
        <v>9.0306037303691522E-3</v>
      </c>
      <c r="V261" s="125">
        <v>7543.64</v>
      </c>
      <c r="W261" s="184">
        <f t="shared" si="42"/>
        <v>8.1427718032638305E-3</v>
      </c>
    </row>
    <row r="262" spans="1:23" ht="13" x14ac:dyDescent="0.3">
      <c r="A262" s="203">
        <v>46213</v>
      </c>
      <c r="B262">
        <v>6.2590000000000003</v>
      </c>
      <c r="C262" s="184">
        <f t="shared" si="36"/>
        <v>1.1310389400549408E-2</v>
      </c>
      <c r="D262">
        <v>72.650000000000006</v>
      </c>
      <c r="E262" s="184">
        <f t="shared" si="36"/>
        <v>-1.0217983651226158E-2</v>
      </c>
      <c r="F262">
        <v>10.895</v>
      </c>
      <c r="G262" s="184">
        <f t="shared" si="36"/>
        <v>-2.7232142857142833E-2</v>
      </c>
      <c r="H262" s="125">
        <v>1641.3510000000001</v>
      </c>
      <c r="I262" s="184">
        <f t="shared" si="36"/>
        <v>4.9797393856790932E-3</v>
      </c>
      <c r="J262" s="125">
        <v>1012.119</v>
      </c>
      <c r="K262" s="184">
        <f t="shared" si="36"/>
        <v>-4.4979207075495613E-3</v>
      </c>
      <c r="L262" s="125">
        <v>1425.2829999999999</v>
      </c>
      <c r="M262" s="184">
        <f t="shared" si="37"/>
        <v>-1.9404028138993242E-3</v>
      </c>
      <c r="N262" s="116">
        <v>82.97</v>
      </c>
      <c r="O262" s="184">
        <f t="shared" si="38"/>
        <v>1.2817382812499965E-2</v>
      </c>
      <c r="P262">
        <v>58.3</v>
      </c>
      <c r="Q262" s="184">
        <f t="shared" si="39"/>
        <v>-1.3703323055841965E-3</v>
      </c>
      <c r="R262">
        <v>287.56009999999998</v>
      </c>
      <c r="S262" s="184">
        <f t="shared" si="40"/>
        <v>-2.6210294615645221E-2</v>
      </c>
      <c r="T262">
        <v>315.32010000000002</v>
      </c>
      <c r="U262" s="184">
        <f t="shared" si="41"/>
        <v>-2.8458035544873896E-3</v>
      </c>
      <c r="V262" s="125">
        <v>7575.39</v>
      </c>
      <c r="W262" s="184">
        <f t="shared" si="42"/>
        <v>4.2088434760937689E-3</v>
      </c>
    </row>
    <row r="263" spans="1:23" ht="13" x14ac:dyDescent="0.3">
      <c r="A263" s="203">
        <v>46216</v>
      </c>
      <c r="B263">
        <v>6.3250000000000002</v>
      </c>
      <c r="C263" s="184">
        <f t="shared" si="36"/>
        <v>1.0544815465729322E-2</v>
      </c>
      <c r="D263">
        <v>73</v>
      </c>
      <c r="E263" s="184">
        <f t="shared" si="36"/>
        <v>4.8176187198898041E-3</v>
      </c>
      <c r="F263">
        <v>10.56</v>
      </c>
      <c r="G263" s="184">
        <f t="shared" si="36"/>
        <v>-3.0748049564020108E-2</v>
      </c>
      <c r="H263" s="125">
        <v>1648.6690000000001</v>
      </c>
      <c r="I263" s="184">
        <f t="shared" si="36"/>
        <v>4.4585222782939074E-3</v>
      </c>
      <c r="J263" s="125">
        <v>1007.414</v>
      </c>
      <c r="K263" s="184">
        <f t="shared" si="36"/>
        <v>-4.648662854861969E-3</v>
      </c>
      <c r="L263" s="125">
        <v>1429.2760000000001</v>
      </c>
      <c r="M263" s="184">
        <f t="shared" si="37"/>
        <v>2.801548885379371E-3</v>
      </c>
      <c r="N263" s="116">
        <v>82.57</v>
      </c>
      <c r="O263" s="184">
        <f t="shared" si="38"/>
        <v>-4.821019645655125E-3</v>
      </c>
      <c r="P263">
        <v>58.08</v>
      </c>
      <c r="Q263" s="184">
        <f t="shared" si="39"/>
        <v>-3.7735849056603579E-3</v>
      </c>
      <c r="R263">
        <v>290.23</v>
      </c>
      <c r="S263" s="184">
        <f t="shared" si="40"/>
        <v>9.2846677964016616E-3</v>
      </c>
      <c r="T263">
        <v>317.31009999999998</v>
      </c>
      <c r="U263" s="184">
        <f t="shared" si="41"/>
        <v>6.3110470915109821E-3</v>
      </c>
      <c r="V263" s="125">
        <v>7515.34</v>
      </c>
      <c r="W263" s="184">
        <f t="shared" si="42"/>
        <v>-7.9269846172936552E-3</v>
      </c>
    </row>
    <row r="264" spans="1:23" ht="13" x14ac:dyDescent="0.3">
      <c r="A264" s="203">
        <v>46217</v>
      </c>
      <c r="B264">
        <v>6.3460000000000001</v>
      </c>
      <c r="C264" s="184">
        <f t="shared" si="36"/>
        <v>3.3201581027667839E-3</v>
      </c>
      <c r="D264">
        <v>72.599999999999994</v>
      </c>
      <c r="E264" s="184">
        <f t="shared" si="36"/>
        <v>-5.4794520547945987E-3</v>
      </c>
      <c r="F264">
        <v>10.275</v>
      </c>
      <c r="G264" s="184">
        <f t="shared" si="36"/>
        <v>-2.6988636363636374E-2</v>
      </c>
      <c r="H264" s="125">
        <v>1651.1469999999999</v>
      </c>
      <c r="I264" s="184">
        <f t="shared" si="36"/>
        <v>1.5030306265234792E-3</v>
      </c>
      <c r="J264" s="125">
        <v>1005.193</v>
      </c>
      <c r="K264" s="184">
        <f t="shared" si="36"/>
        <v>-2.2046546901273991E-3</v>
      </c>
      <c r="L264" s="125">
        <v>1430.713</v>
      </c>
      <c r="M264" s="184">
        <f t="shared" si="37"/>
        <v>1.0054041346807042E-3</v>
      </c>
      <c r="N264" s="116">
        <v>82.15</v>
      </c>
      <c r="O264" s="184">
        <f t="shared" si="38"/>
        <v>-5.0865931936537184E-3</v>
      </c>
      <c r="P264">
        <v>57.48</v>
      </c>
      <c r="Q264" s="184">
        <f t="shared" si="39"/>
        <v>-1.0330578512396719E-2</v>
      </c>
      <c r="R264">
        <v>217.07</v>
      </c>
      <c r="S264" s="184">
        <f t="shared" si="40"/>
        <v>-0.25207593977190512</v>
      </c>
      <c r="T264">
        <v>314.86009999999999</v>
      </c>
      <c r="U264" s="184">
        <f t="shared" si="41"/>
        <v>-7.721153534034967E-3</v>
      </c>
      <c r="V264" s="125">
        <v>7543.59</v>
      </c>
      <c r="W264" s="184">
        <f t="shared" si="42"/>
        <v>3.7589783030441736E-3</v>
      </c>
    </row>
    <row r="265" spans="1:23" ht="13" x14ac:dyDescent="0.3">
      <c r="A265" s="203">
        <v>46218</v>
      </c>
      <c r="B265">
        <v>6.34</v>
      </c>
      <c r="C265" s="184">
        <f t="shared" si="36"/>
        <v>-9.4547746612042667E-4</v>
      </c>
      <c r="D265">
        <v>75.849999999999994</v>
      </c>
      <c r="E265" s="184">
        <f t="shared" si="36"/>
        <v>4.4765840220385676E-2</v>
      </c>
      <c r="F265">
        <v>9.782</v>
      </c>
      <c r="G265" s="184">
        <f t="shared" si="36"/>
        <v>-4.7980535279805385E-2</v>
      </c>
      <c r="H265" s="125">
        <v>1638.817</v>
      </c>
      <c r="I265" s="184">
        <f t="shared" si="36"/>
        <v>-7.4675362036208332E-3</v>
      </c>
      <c r="J265" s="125">
        <v>988.30700000000002</v>
      </c>
      <c r="K265" s="184">
        <f t="shared" si="36"/>
        <v>-1.6798764018452147E-2</v>
      </c>
      <c r="L265" s="125">
        <v>1422.1890000000001</v>
      </c>
      <c r="M265" s="184">
        <f t="shared" si="37"/>
        <v>-5.9578685592427605E-3</v>
      </c>
      <c r="N265" s="116">
        <v>81.290000000000006</v>
      </c>
      <c r="O265" s="184">
        <f t="shared" si="38"/>
        <v>-1.0468654899573942E-2</v>
      </c>
      <c r="P265">
        <v>58.76</v>
      </c>
      <c r="Q265" s="184">
        <f t="shared" si="39"/>
        <v>2.2268615170494107E-2</v>
      </c>
      <c r="R265">
        <v>211.2</v>
      </c>
      <c r="S265" s="184">
        <f t="shared" si="40"/>
        <v>-2.7041968028746508E-2</v>
      </c>
      <c r="T265">
        <v>327.5</v>
      </c>
      <c r="U265" s="184">
        <f t="shared" si="41"/>
        <v>4.0144495920569206E-2</v>
      </c>
      <c r="V265" s="125">
        <v>7572.4</v>
      </c>
      <c r="W265" s="184">
        <f t="shared" si="42"/>
        <v>3.8191365119259516E-3</v>
      </c>
    </row>
    <row r="266" spans="1:23" ht="13" x14ac:dyDescent="0.3">
      <c r="A266" s="203">
        <v>46219</v>
      </c>
      <c r="B266">
        <v>6.3920000000000003</v>
      </c>
      <c r="C266" s="184">
        <f t="shared" si="36"/>
        <v>8.2018927444795723E-3</v>
      </c>
      <c r="D266">
        <v>75.45</v>
      </c>
      <c r="E266" s="184">
        <f t="shared" si="36"/>
        <v>-5.273566249175893E-3</v>
      </c>
      <c r="F266">
        <v>9.1519999999999992</v>
      </c>
      <c r="G266" s="184">
        <f t="shared" si="36"/>
        <v>-6.4404007360458065E-2</v>
      </c>
      <c r="H266" s="125">
        <v>1641.6690000000001</v>
      </c>
      <c r="I266" s="184">
        <f t="shared" si="36"/>
        <v>1.7402797261683819E-3</v>
      </c>
      <c r="J266" s="125">
        <v>977.83199999999999</v>
      </c>
      <c r="K266" s="184">
        <f t="shared" si="36"/>
        <v>-1.0598933327397279E-2</v>
      </c>
      <c r="L266" s="125">
        <v>1417.5060000000001</v>
      </c>
      <c r="M266" s="184">
        <f t="shared" si="37"/>
        <v>-3.2928112930137926E-3</v>
      </c>
      <c r="N266" s="116">
        <v>82.65</v>
      </c>
      <c r="O266" s="184">
        <f t="shared" si="38"/>
        <v>1.6730225119940944E-2</v>
      </c>
      <c r="P266">
        <v>58.72</v>
      </c>
      <c r="Q266" s="184">
        <f t="shared" si="39"/>
        <v>-6.8073519400951583E-4</v>
      </c>
      <c r="R266">
        <v>219.05</v>
      </c>
      <c r="S266" s="184">
        <f t="shared" si="40"/>
        <v>3.7168560606060719E-2</v>
      </c>
      <c r="T266">
        <v>333.26</v>
      </c>
      <c r="U266" s="184">
        <f t="shared" si="41"/>
        <v>1.7587786259541958E-2</v>
      </c>
      <c r="V266" s="125">
        <v>7533.77</v>
      </c>
      <c r="W266" s="184">
        <f t="shared" si="42"/>
        <v>-5.1014209497648308E-3</v>
      </c>
    </row>
    <row r="267" spans="1:23" ht="13" x14ac:dyDescent="0.3">
      <c r="A267" s="203">
        <v>46220</v>
      </c>
      <c r="B267">
        <v>6.282</v>
      </c>
      <c r="C267" s="184">
        <f t="shared" si="36"/>
        <v>-1.720901126408015E-2</v>
      </c>
      <c r="D267">
        <v>74.349999999999994</v>
      </c>
      <c r="E267" s="184">
        <f t="shared" si="36"/>
        <v>-1.4579191517561412E-2</v>
      </c>
      <c r="F267">
        <v>8.8520000000000003</v>
      </c>
      <c r="G267" s="184">
        <f t="shared" si="36"/>
        <v>-3.2779720279720169E-2</v>
      </c>
      <c r="H267" s="125">
        <v>1629.3130000000001</v>
      </c>
      <c r="I267" s="184">
        <f t="shared" si="36"/>
        <v>-7.5264867643842909E-3</v>
      </c>
      <c r="J267" s="125">
        <v>980.346</v>
      </c>
      <c r="K267" s="184">
        <f t="shared" si="36"/>
        <v>2.5709937903443639E-3</v>
      </c>
      <c r="L267" s="125">
        <v>1413.2380000000001</v>
      </c>
      <c r="M267" s="184">
        <f t="shared" si="37"/>
        <v>-3.0109219996247135E-3</v>
      </c>
      <c r="N267" s="116">
        <v>80.599999999999994</v>
      </c>
      <c r="O267" s="184">
        <f t="shared" si="38"/>
        <v>-2.4803387779794451E-2</v>
      </c>
      <c r="P267">
        <v>58.7</v>
      </c>
      <c r="Q267" s="184">
        <f t="shared" si="39"/>
        <v>-3.4059945504080416E-4</v>
      </c>
      <c r="R267">
        <v>212.67</v>
      </c>
      <c r="S267" s="184">
        <f t="shared" si="40"/>
        <v>-2.912577037206128E-2</v>
      </c>
      <c r="T267">
        <v>333.74</v>
      </c>
      <c r="U267" s="184">
        <f t="shared" si="41"/>
        <v>1.4403168697113911E-3</v>
      </c>
      <c r="V267" s="125">
        <v>7457.69</v>
      </c>
      <c r="W267" s="184">
        <f t="shared" si="42"/>
        <v>-1.009852968699613E-2</v>
      </c>
    </row>
    <row r="268" spans="1:23" ht="13" x14ac:dyDescent="0.3">
      <c r="A268" s="203">
        <v>46223</v>
      </c>
      <c r="B268">
        <v>6.3410000000000002</v>
      </c>
      <c r="C268" s="184">
        <f t="shared" si="36"/>
        <v>9.3919134033747468E-3</v>
      </c>
      <c r="D268">
        <v>75.8</v>
      </c>
      <c r="E268" s="184">
        <f t="shared" si="36"/>
        <v>1.9502353732347048E-2</v>
      </c>
      <c r="F268">
        <v>8.9179999999999993</v>
      </c>
      <c r="G268" s="184">
        <f t="shared" si="36"/>
        <v>7.4559421599637308E-3</v>
      </c>
      <c r="H268" s="125">
        <v>1626.0820000000001</v>
      </c>
      <c r="I268" s="184">
        <f t="shared" si="36"/>
        <v>-1.983044387419725E-3</v>
      </c>
      <c r="J268" s="125">
        <v>983.21100000000001</v>
      </c>
      <c r="K268" s="184">
        <f t="shared" si="36"/>
        <v>2.9224375883616692E-3</v>
      </c>
      <c r="L268" s="125">
        <v>1414.876</v>
      </c>
      <c r="M268" s="184">
        <f t="shared" si="37"/>
        <v>1.1590404447091856E-3</v>
      </c>
      <c r="N268" s="116">
        <v>81.099999999999994</v>
      </c>
      <c r="O268" s="184">
        <f t="shared" si="38"/>
        <v>6.2034739454094297E-3</v>
      </c>
      <c r="P268">
        <v>58.5</v>
      </c>
      <c r="Q268" s="184">
        <f t="shared" si="39"/>
        <v>-3.4071550255537109E-3</v>
      </c>
      <c r="R268">
        <v>213</v>
      </c>
      <c r="S268" s="184">
        <f t="shared" si="40"/>
        <v>1.5516998166173533E-3</v>
      </c>
      <c r="T268">
        <v>326.59010000000001</v>
      </c>
      <c r="U268" s="184">
        <f t="shared" si="41"/>
        <v>-2.142356325283155E-2</v>
      </c>
      <c r="V268" s="125">
        <v>7443.28</v>
      </c>
      <c r="W268" s="184">
        <f t="shared" si="42"/>
        <v>-1.9322337077566721E-3</v>
      </c>
    </row>
    <row r="269" spans="1:23" ht="13" x14ac:dyDescent="0.3">
      <c r="A269" s="203">
        <v>46224</v>
      </c>
      <c r="B269">
        <v>6.367</v>
      </c>
      <c r="C269" s="184">
        <f t="shared" si="36"/>
        <v>4.100299637281154E-3</v>
      </c>
      <c r="D269">
        <v>75</v>
      </c>
      <c r="E269" s="184">
        <f t="shared" si="36"/>
        <v>-1.0554089709762496E-2</v>
      </c>
      <c r="F269">
        <v>9.3859999999999992</v>
      </c>
      <c r="G269" s="184">
        <f t="shared" si="36"/>
        <v>5.2478134110787174E-2</v>
      </c>
      <c r="H269" s="125">
        <v>1636.9649999999999</v>
      </c>
      <c r="I269" s="184">
        <f t="shared" si="36"/>
        <v>6.6927744111304416E-3</v>
      </c>
      <c r="J269" s="125">
        <v>993.53399999999999</v>
      </c>
      <c r="K269" s="184">
        <f t="shared" si="36"/>
        <v>1.0499272282348326E-2</v>
      </c>
      <c r="L269" s="125">
        <v>1422.499</v>
      </c>
      <c r="M269" s="184">
        <f t="shared" si="37"/>
        <v>5.3877512941063726E-3</v>
      </c>
      <c r="N269" s="116">
        <v>82.62</v>
      </c>
      <c r="O269" s="184">
        <f t="shared" si="38"/>
        <v>1.8742293464858326E-2</v>
      </c>
      <c r="P269">
        <v>57.74</v>
      </c>
      <c r="Q269" s="184">
        <f t="shared" si="39"/>
        <v>-1.2991452991452957E-2</v>
      </c>
      <c r="R269">
        <v>210.5</v>
      </c>
      <c r="S269" s="184">
        <f t="shared" si="40"/>
        <v>-1.1737089201877934E-2</v>
      </c>
      <c r="T269">
        <v>327.74</v>
      </c>
      <c r="U269" s="184">
        <f t="shared" si="41"/>
        <v>3.5209273030627759E-3</v>
      </c>
      <c r="V269" s="125">
        <v>7509.2</v>
      </c>
      <c r="W269" s="184">
        <f t="shared" si="42"/>
        <v>8.8563106587418554E-3</v>
      </c>
    </row>
    <row r="270" spans="1:23" ht="13" x14ac:dyDescent="0.3">
      <c r="A270" s="203">
        <v>46225</v>
      </c>
      <c r="B270">
        <v>6.4509999999999996</v>
      </c>
      <c r="C270" s="184">
        <f t="shared" si="36"/>
        <v>1.3193026543112867E-2</v>
      </c>
      <c r="D270">
        <v>74.599999999999994</v>
      </c>
      <c r="E270" s="184">
        <f t="shared" si="36"/>
        <v>-5.3333333333334095E-3</v>
      </c>
      <c r="F270">
        <v>9.1660000000000004</v>
      </c>
      <c r="G270" s="184">
        <f t="shared" si="36"/>
        <v>-2.3439164713402821E-2</v>
      </c>
      <c r="H270" s="125">
        <v>1652.6969999999999</v>
      </c>
      <c r="I270" s="184">
        <f t="shared" si="36"/>
        <v>9.6104681529537717E-3</v>
      </c>
      <c r="J270" s="125">
        <v>998.33600000000001</v>
      </c>
      <c r="K270" s="184">
        <f t="shared" si="36"/>
        <v>4.8332518061787733E-3</v>
      </c>
      <c r="L270" s="125">
        <v>1424.6579999999999</v>
      </c>
      <c r="M270" s="184">
        <f t="shared" si="37"/>
        <v>1.5177515063278626E-3</v>
      </c>
      <c r="N270" s="116">
        <v>83.21</v>
      </c>
      <c r="O270" s="184">
        <f t="shared" si="38"/>
        <v>7.1411280561606049E-3</v>
      </c>
      <c r="P270">
        <v>57.54</v>
      </c>
      <c r="Q270" s="184">
        <f t="shared" si="39"/>
        <v>-3.4638032559751097E-3</v>
      </c>
      <c r="R270">
        <v>205.77</v>
      </c>
      <c r="S270" s="184">
        <f t="shared" si="40"/>
        <v>-2.2470308788598525E-2</v>
      </c>
      <c r="T270">
        <v>325.88990000000001</v>
      </c>
      <c r="U270" s="184">
        <f t="shared" si="41"/>
        <v>-5.6450234942332263E-3</v>
      </c>
      <c r="V270" s="125">
        <v>7498.96</v>
      </c>
      <c r="W270" s="184">
        <f t="shared" si="42"/>
        <v>-1.3636605763596365E-3</v>
      </c>
    </row>
    <row r="271" spans="1:23" ht="13" x14ac:dyDescent="0.3">
      <c r="A271" s="203">
        <v>46226</v>
      </c>
      <c r="B271">
        <v>6.2809999999999997</v>
      </c>
      <c r="C271" s="184">
        <f t="shared" si="36"/>
        <v>-2.6352503487831334E-2</v>
      </c>
      <c r="D271">
        <v>74.099999999999994</v>
      </c>
      <c r="E271" s="184">
        <f t="shared" si="36"/>
        <v>-6.7024128686327079E-3</v>
      </c>
      <c r="F271">
        <v>8.6999999999999993</v>
      </c>
      <c r="G271" s="184">
        <f t="shared" si="36"/>
        <v>-5.0840061095352503E-2</v>
      </c>
      <c r="H271" s="125">
        <v>1619.3510000000001</v>
      </c>
      <c r="I271" s="184">
        <f t="shared" si="36"/>
        <v>-2.0176717208296367E-2</v>
      </c>
      <c r="J271" s="125">
        <v>976.59900000000005</v>
      </c>
      <c r="K271" s="184">
        <f t="shared" si="36"/>
        <v>-2.1773230655811236E-2</v>
      </c>
      <c r="L271" s="125">
        <v>1403.1289999999999</v>
      </c>
      <c r="M271" s="184">
        <f t="shared" si="37"/>
        <v>-1.5111696982714447E-2</v>
      </c>
      <c r="N271" s="116">
        <v>79.22</v>
      </c>
      <c r="O271" s="184">
        <f t="shared" si="38"/>
        <v>-4.7950967431799003E-2</v>
      </c>
      <c r="P271">
        <v>57.1</v>
      </c>
      <c r="Q271" s="184">
        <f t="shared" si="39"/>
        <v>-7.6468543621827896E-3</v>
      </c>
      <c r="R271">
        <v>206.65</v>
      </c>
      <c r="S271" s="184">
        <f t="shared" si="40"/>
        <v>4.276619526655953E-3</v>
      </c>
      <c r="T271">
        <v>321.65989999999999</v>
      </c>
      <c r="U271" s="184">
        <f t="shared" si="41"/>
        <v>-1.2979843806144401E-2</v>
      </c>
      <c r="V271" s="125">
        <v>7408.3</v>
      </c>
      <c r="W271" s="184">
        <f t="shared" si="42"/>
        <v>-1.208967643513232E-2</v>
      </c>
    </row>
    <row r="272" spans="1:23" ht="13" x14ac:dyDescent="0.3">
      <c r="A272" s="203">
        <v>46227</v>
      </c>
      <c r="B272">
        <v>6.4379999999999997</v>
      </c>
      <c r="C272" s="184">
        <f t="shared" si="36"/>
        <v>2.4996019742079292E-2</v>
      </c>
      <c r="D272">
        <v>72.599999999999994</v>
      </c>
      <c r="E272" s="184">
        <f t="shared" si="36"/>
        <v>-2.0242914979757085E-2</v>
      </c>
      <c r="F272">
        <v>8.2219999999999995</v>
      </c>
      <c r="G272" s="184">
        <f t="shared" si="36"/>
        <v>-5.4942528735632164E-2</v>
      </c>
      <c r="H272" s="125">
        <v>1636.673</v>
      </c>
      <c r="I272" s="184">
        <f t="shared" si="36"/>
        <v>1.0696877946782314E-2</v>
      </c>
      <c r="J272" s="125">
        <v>972.274</v>
      </c>
      <c r="K272" s="184">
        <f t="shared" si="36"/>
        <v>-4.4286344753578953E-3</v>
      </c>
      <c r="L272" s="125">
        <v>1422.8309999999999</v>
      </c>
      <c r="M272" s="184">
        <f t="shared" si="37"/>
        <v>1.4041474447467053E-2</v>
      </c>
      <c r="N272" s="116">
        <v>80.430000000000007</v>
      </c>
      <c r="O272" s="184">
        <f t="shared" si="38"/>
        <v>1.527392072708922E-2</v>
      </c>
      <c r="P272">
        <v>57.12</v>
      </c>
      <c r="Q272" s="184">
        <f t="shared" si="39"/>
        <v>3.5026269702269737E-4</v>
      </c>
      <c r="R272">
        <v>214.19</v>
      </c>
      <c r="S272" s="184">
        <f t="shared" si="40"/>
        <v>3.6486813452697761E-2</v>
      </c>
      <c r="T272">
        <v>333.02</v>
      </c>
      <c r="U272" s="184">
        <f t="shared" si="41"/>
        <v>3.5317115997362397E-2</v>
      </c>
      <c r="V272" s="125">
        <v>7411.98</v>
      </c>
      <c r="W272" s="184">
        <f t="shared" si="42"/>
        <v>4.9674014281270759E-4</v>
      </c>
    </row>
    <row r="273" spans="1:23" ht="13" x14ac:dyDescent="0.3">
      <c r="A273" s="203">
        <v>46230</v>
      </c>
      <c r="B273">
        <v>6.5039999999999996</v>
      </c>
      <c r="C273" s="184">
        <f t="shared" si="36"/>
        <v>1.0251630941286088E-2</v>
      </c>
      <c r="D273">
        <v>73.05</v>
      </c>
      <c r="E273" s="184">
        <f t="shared" si="36"/>
        <v>6.1983471074380557E-3</v>
      </c>
      <c r="F273">
        <v>7.93</v>
      </c>
      <c r="G273" s="184">
        <f t="shared" si="36"/>
        <v>-3.5514473364144955E-2</v>
      </c>
      <c r="H273" s="125">
        <v>1645.739</v>
      </c>
      <c r="I273" s="184">
        <f t="shared" si="36"/>
        <v>5.5392861005222364E-3</v>
      </c>
      <c r="J273" s="125">
        <v>965.99</v>
      </c>
      <c r="K273" s="184">
        <f t="shared" si="36"/>
        <v>-6.4631986456492631E-3</v>
      </c>
      <c r="L273" s="125">
        <v>1437.3989999999999</v>
      </c>
      <c r="M273" s="184">
        <f t="shared" si="37"/>
        <v>1.0238742338338134E-2</v>
      </c>
      <c r="N273" s="116">
        <v>81.739999999999995</v>
      </c>
      <c r="O273" s="184">
        <f t="shared" si="38"/>
        <v>1.6287454929752431E-2</v>
      </c>
      <c r="P273">
        <v>57.64</v>
      </c>
      <c r="Q273" s="184">
        <f t="shared" si="39"/>
        <v>9.1036414565826874E-3</v>
      </c>
      <c r="R273">
        <v>216.28</v>
      </c>
      <c r="S273" s="184">
        <f t="shared" si="40"/>
        <v>9.7576917689901656E-3</v>
      </c>
      <c r="T273">
        <v>336.90989999999999</v>
      </c>
      <c r="U273" s="184">
        <f t="shared" si="41"/>
        <v>1.1680679839048741E-2</v>
      </c>
      <c r="V273" s="125">
        <v>7413.18</v>
      </c>
      <c r="W273" s="184">
        <f t="shared" si="42"/>
        <v>1.6190005909361973E-4</v>
      </c>
    </row>
    <row r="274" spans="1:23" ht="13" x14ac:dyDescent="0.3">
      <c r="A274" s="203">
        <v>46231</v>
      </c>
      <c r="B274">
        <v>6.48</v>
      </c>
      <c r="C274" s="184">
        <f t="shared" si="36"/>
        <v>-3.6900369003688704E-3</v>
      </c>
      <c r="D274">
        <v>73.95</v>
      </c>
      <c r="E274" s="184">
        <f t="shared" si="36"/>
        <v>1.2320328542094534E-2</v>
      </c>
      <c r="F274">
        <v>7.8280000000000003</v>
      </c>
      <c r="G274" s="184">
        <f t="shared" si="36"/>
        <v>-1.2862547288776725E-2</v>
      </c>
      <c r="H274" s="125">
        <v>1636.8030000000001</v>
      </c>
      <c r="I274" s="184">
        <f t="shared" si="36"/>
        <v>-5.429779570150505E-3</v>
      </c>
      <c r="J274" s="125">
        <v>961.00599999999997</v>
      </c>
      <c r="K274" s="184">
        <f t="shared" si="36"/>
        <v>-5.1594737005559452E-3</v>
      </c>
      <c r="L274" s="125">
        <v>1443.58</v>
      </c>
      <c r="M274" s="184">
        <f t="shared" si="37"/>
        <v>4.3001282177043678E-3</v>
      </c>
      <c r="N274" s="116">
        <v>81.569999999999993</v>
      </c>
      <c r="O274" s="184">
        <f t="shared" si="38"/>
        <v>-2.0797651088818414E-3</v>
      </c>
      <c r="P274">
        <v>59.8</v>
      </c>
      <c r="Q274" s="184">
        <f t="shared" si="39"/>
        <v>3.7473976405274056E-2</v>
      </c>
      <c r="R274">
        <v>227.55</v>
      </c>
      <c r="S274" s="184">
        <f t="shared" si="40"/>
        <v>5.2108378028481644E-2</v>
      </c>
      <c r="T274">
        <v>340.08010000000002</v>
      </c>
      <c r="U274" s="184">
        <f t="shared" si="41"/>
        <v>9.4096374134450267E-3</v>
      </c>
      <c r="V274" s="125">
        <v>7428.78</v>
      </c>
      <c r="W274" s="184">
        <f t="shared" si="42"/>
        <v>2.1043600721956644E-3</v>
      </c>
    </row>
    <row r="275" spans="1:23" ht="13" x14ac:dyDescent="0.3">
      <c r="A275" s="203">
        <v>46232</v>
      </c>
      <c r="B275">
        <v>6.4539999999999997</v>
      </c>
      <c r="C275" s="184">
        <f t="shared" si="36"/>
        <v>-4.0123456790124518E-3</v>
      </c>
      <c r="D275">
        <v>76.5</v>
      </c>
      <c r="E275" s="184">
        <f t="shared" si="36"/>
        <v>3.4482758620689613E-2</v>
      </c>
      <c r="F275">
        <v>7.556</v>
      </c>
      <c r="G275" s="184">
        <f t="shared" si="36"/>
        <v>-3.4747061829330635E-2</v>
      </c>
      <c r="H275" s="125">
        <v>1631.671</v>
      </c>
      <c r="I275" s="184">
        <f t="shared" si="36"/>
        <v>-3.1353803725922189E-3</v>
      </c>
      <c r="J275" s="125">
        <v>955.98500000000001</v>
      </c>
      <c r="K275" s="184">
        <f t="shared" si="36"/>
        <v>-5.2247332482835262E-3</v>
      </c>
      <c r="L275" s="125">
        <v>1444.462</v>
      </c>
      <c r="M275" s="184">
        <f t="shared" si="37"/>
        <v>6.1098103326456582E-4</v>
      </c>
      <c r="N275" s="116">
        <v>79.77</v>
      </c>
      <c r="O275" s="184">
        <f t="shared" si="38"/>
        <v>-2.2066936373666756E-2</v>
      </c>
      <c r="P275">
        <v>60.44</v>
      </c>
      <c r="Q275" s="184">
        <f t="shared" si="39"/>
        <v>1.0702341137123756E-2</v>
      </c>
      <c r="R275">
        <v>226.44</v>
      </c>
      <c r="S275" s="184">
        <f t="shared" si="40"/>
        <v>-4.8780487804878647E-3</v>
      </c>
      <c r="T275">
        <v>338.18990000000002</v>
      </c>
      <c r="U275" s="184">
        <f t="shared" si="41"/>
        <v>-5.5581023411837181E-3</v>
      </c>
      <c r="V275" s="125">
        <v>7316.15</v>
      </c>
      <c r="W275" s="184">
        <f t="shared" si="42"/>
        <v>-1.5161305086434127E-2</v>
      </c>
    </row>
    <row r="276" spans="1:23" ht="13" x14ac:dyDescent="0.3">
      <c r="A276" s="203">
        <v>46233</v>
      </c>
      <c r="B276">
        <v>6.5140000000000002</v>
      </c>
      <c r="C276" s="184">
        <f t="shared" si="36"/>
        <v>9.2965602726991781E-3</v>
      </c>
      <c r="D276">
        <v>76.95</v>
      </c>
      <c r="E276" s="184">
        <f t="shared" si="36"/>
        <v>5.8823529411765078E-3</v>
      </c>
      <c r="F276">
        <v>7.9320000000000004</v>
      </c>
      <c r="G276" s="184">
        <f t="shared" si="36"/>
        <v>4.9761778718898933E-2</v>
      </c>
      <c r="H276" s="125">
        <v>1649.501</v>
      </c>
      <c r="I276" s="184">
        <f t="shared" si="36"/>
        <v>1.0927447996562988E-2</v>
      </c>
      <c r="J276" s="125">
        <v>967.76499999999999</v>
      </c>
      <c r="K276" s="184">
        <f t="shared" si="36"/>
        <v>1.2322369074828551E-2</v>
      </c>
      <c r="L276" s="125">
        <v>1455.489</v>
      </c>
      <c r="M276" s="184">
        <f t="shared" si="37"/>
        <v>7.6339841408081654E-3</v>
      </c>
      <c r="N276" s="116">
        <v>81.7</v>
      </c>
      <c r="O276" s="184">
        <f t="shared" si="38"/>
        <v>2.4194559358154781E-2</v>
      </c>
      <c r="P276">
        <v>60.34</v>
      </c>
      <c r="Q276" s="184">
        <f t="shared" si="39"/>
        <v>-1.6545334215750218E-3</v>
      </c>
      <c r="R276">
        <v>221.74</v>
      </c>
      <c r="S276" s="184">
        <f t="shared" si="40"/>
        <v>-2.0756050167814823E-2</v>
      </c>
      <c r="T276">
        <v>333.42989999999998</v>
      </c>
      <c r="U276" s="184">
        <f t="shared" si="41"/>
        <v>-1.4074932456587402E-2</v>
      </c>
      <c r="V276" s="125">
        <v>7437.63</v>
      </c>
      <c r="W276" s="184">
        <f t="shared" si="42"/>
        <v>1.6604361583619866E-2</v>
      </c>
    </row>
    <row r="277" spans="1:23" ht="13" x14ac:dyDescent="0.3">
      <c r="A277" s="203">
        <v>46234</v>
      </c>
      <c r="B277">
        <v>6.5389999999999997</v>
      </c>
      <c r="C277" s="184">
        <f t="shared" si="36"/>
        <v>3.8378876266502099E-3</v>
      </c>
      <c r="D277">
        <v>76.55</v>
      </c>
      <c r="E277" s="184">
        <f t="shared" si="36"/>
        <v>-5.1981806367772014E-3</v>
      </c>
      <c r="F277">
        <v>7.9580000000000002</v>
      </c>
      <c r="G277" s="184">
        <f t="shared" si="36"/>
        <v>3.2778618255168684E-3</v>
      </c>
      <c r="H277" s="125">
        <v>1650.527</v>
      </c>
      <c r="I277" s="184">
        <f t="shared" si="36"/>
        <v>6.2200629159974276E-4</v>
      </c>
      <c r="J277" s="125">
        <v>969.01599999999996</v>
      </c>
      <c r="K277" s="184">
        <f t="shared" si="36"/>
        <v>1.2926691913842476E-3</v>
      </c>
      <c r="L277" s="125">
        <v>1456.7560000000001</v>
      </c>
      <c r="M277" s="184">
        <f t="shared" si="37"/>
        <v>8.7049781894610865E-4</v>
      </c>
      <c r="N277" s="116">
        <v>81.61</v>
      </c>
      <c r="O277" s="184">
        <f t="shared" si="38"/>
        <v>-1.1015911872705435E-3</v>
      </c>
      <c r="P277">
        <v>59.56</v>
      </c>
      <c r="Q277" s="184">
        <f t="shared" si="39"/>
        <v>-1.2926748425588351E-2</v>
      </c>
      <c r="R277">
        <v>223.65</v>
      </c>
      <c r="S277" s="184">
        <f t="shared" si="40"/>
        <v>8.613691711012882E-3</v>
      </c>
      <c r="T277">
        <v>308.90989999999999</v>
      </c>
      <c r="U277" s="184">
        <f t="shared" si="41"/>
        <v>-7.3538695839815163E-2</v>
      </c>
      <c r="V277" s="125">
        <v>7489.72</v>
      </c>
      <c r="W277" s="184">
        <f t="shared" si="42"/>
        <v>7.0035750635619341E-3</v>
      </c>
    </row>
    <row r="278" spans="1:23" ht="13" x14ac:dyDescent="0.3">
      <c r="A278" s="203">
        <v>46237</v>
      </c>
      <c r="B278">
        <v>6.6959999999999997</v>
      </c>
      <c r="C278" s="184">
        <f t="shared" si="36"/>
        <v>2.4009787429270537E-2</v>
      </c>
      <c r="D278">
        <v>76.95</v>
      </c>
      <c r="E278" s="184">
        <f t="shared" si="36"/>
        <v>5.2253429131287488E-3</v>
      </c>
      <c r="F278">
        <v>8.1</v>
      </c>
      <c r="G278" s="184">
        <f t="shared" si="36"/>
        <v>1.7843679316411089E-2</v>
      </c>
      <c r="H278" s="125">
        <v>1673.164</v>
      </c>
      <c r="I278" s="184">
        <f t="shared" si="36"/>
        <v>1.3715013447220157E-2</v>
      </c>
      <c r="J278" s="125">
        <v>972.16600000000005</v>
      </c>
      <c r="K278" s="184">
        <f t="shared" si="36"/>
        <v>3.2507203183436508E-3</v>
      </c>
      <c r="L278" s="125">
        <v>1476.6880000000001</v>
      </c>
      <c r="M278" s="184">
        <f t="shared" si="37"/>
        <v>1.3682456087361244E-2</v>
      </c>
      <c r="N278" s="116">
        <v>83.8</v>
      </c>
      <c r="O278" s="184">
        <f t="shared" si="38"/>
        <v>2.6834946697708587E-2</v>
      </c>
      <c r="P278">
        <v>60.22</v>
      </c>
      <c r="Q278" s="184">
        <f t="shared" si="39"/>
        <v>1.1081262592343797E-2</v>
      </c>
      <c r="R278">
        <v>226.31</v>
      </c>
      <c r="S278" s="184">
        <f t="shared" si="40"/>
        <v>1.1893583724569624E-2</v>
      </c>
      <c r="T278">
        <v>303.41989999999998</v>
      </c>
      <c r="U278" s="184">
        <f t="shared" si="41"/>
        <v>-1.7772172403668542E-2</v>
      </c>
      <c r="V278" s="125">
        <v>7600.5</v>
      </c>
      <c r="W278" s="184">
        <f t="shared" si="42"/>
        <v>1.4790940115251269E-2</v>
      </c>
    </row>
    <row r="279" spans="1:23" ht="13" x14ac:dyDescent="0.3">
      <c r="A279" s="203">
        <v>46238</v>
      </c>
      <c r="B279">
        <v>6.7880000000000003</v>
      </c>
      <c r="C279" s="184">
        <f t="shared" si="36"/>
        <v>1.3739545997610594E-2</v>
      </c>
      <c r="D279">
        <v>76.75</v>
      </c>
      <c r="E279" s="184">
        <f t="shared" si="36"/>
        <v>-2.5990903183886007E-3</v>
      </c>
      <c r="F279">
        <v>8.6259999999999994</v>
      </c>
      <c r="G279" s="184">
        <f t="shared" si="36"/>
        <v>6.4938271604938244E-2</v>
      </c>
      <c r="H279" s="125">
        <v>1693.4079999999999</v>
      </c>
      <c r="I279" s="184">
        <f t="shared" si="36"/>
        <v>1.2099232352596587E-2</v>
      </c>
      <c r="J279" s="125">
        <v>984.73199999999997</v>
      </c>
      <c r="K279" s="184">
        <f t="shared" si="36"/>
        <v>1.2925776050592096E-2</v>
      </c>
      <c r="L279" s="125">
        <v>1485.4639999999999</v>
      </c>
      <c r="M279" s="184">
        <f t="shared" si="37"/>
        <v>5.9430292654913154E-3</v>
      </c>
      <c r="N279" s="116">
        <v>85.46</v>
      </c>
      <c r="O279" s="184">
        <f t="shared" si="38"/>
        <v>1.9809069212410463E-2</v>
      </c>
      <c r="P279">
        <v>59.86</v>
      </c>
      <c r="Q279" s="184">
        <f t="shared" si="39"/>
        <v>-5.9780803719694364E-3</v>
      </c>
      <c r="R279">
        <v>235.15</v>
      </c>
      <c r="S279" s="184">
        <f t="shared" si="40"/>
        <v>3.9061464363041858E-2</v>
      </c>
      <c r="T279">
        <v>309.37990000000002</v>
      </c>
      <c r="U279" s="184">
        <f t="shared" si="41"/>
        <v>1.9642745910864901E-2</v>
      </c>
      <c r="V279" s="125">
        <v>7736.52</v>
      </c>
      <c r="W279" s="184">
        <f t="shared" si="42"/>
        <v>1.7896191040063212E-2</v>
      </c>
    </row>
    <row r="280" spans="1:23" ht="13" x14ac:dyDescent="0.3">
      <c r="A280" s="203">
        <v>46239</v>
      </c>
      <c r="B280">
        <v>6.7649999999999997</v>
      </c>
      <c r="C280" s="184">
        <f t="shared" si="36"/>
        <v>-3.3883323512080986E-3</v>
      </c>
      <c r="D280">
        <v>76.650000000000006</v>
      </c>
      <c r="E280" s="184">
        <f t="shared" si="36"/>
        <v>-1.3029315960911311E-3</v>
      </c>
      <c r="F280">
        <v>8.452</v>
      </c>
      <c r="G280" s="184">
        <f t="shared" si="36"/>
        <v>-2.0171574310224843E-2</v>
      </c>
      <c r="H280" s="125">
        <v>1691.4359999999999</v>
      </c>
      <c r="I280" s="184">
        <f t="shared" si="36"/>
        <v>-1.16451558041534E-3</v>
      </c>
      <c r="J280" s="125">
        <v>974.16700000000003</v>
      </c>
      <c r="K280" s="184">
        <f t="shared" si="36"/>
        <v>-1.0728807431869727E-2</v>
      </c>
      <c r="L280" s="125">
        <v>1480.5509999999999</v>
      </c>
      <c r="M280" s="184">
        <f t="shared" si="37"/>
        <v>-3.30738409008903E-3</v>
      </c>
      <c r="N280" s="116">
        <v>84.88</v>
      </c>
      <c r="O280" s="184">
        <f t="shared" si="38"/>
        <v>-6.7868008424993957E-3</v>
      </c>
      <c r="P280">
        <v>59.5</v>
      </c>
      <c r="Q280" s="184">
        <f t="shared" si="39"/>
        <v>-6.0140327430671476E-3</v>
      </c>
      <c r="R280">
        <v>235.92</v>
      </c>
      <c r="S280" s="184">
        <f t="shared" si="40"/>
        <v>3.2745056347011771E-3</v>
      </c>
      <c r="T280">
        <v>311</v>
      </c>
      <c r="U280" s="184">
        <f t="shared" si="41"/>
        <v>5.2366039293437593E-3</v>
      </c>
      <c r="V280" s="125">
        <v>7723.55</v>
      </c>
      <c r="W280" s="184">
        <f t="shared" si="42"/>
        <v>-1.6764643534819602E-3</v>
      </c>
    </row>
    <row r="281" spans="1:23" ht="13" x14ac:dyDescent="0.3">
      <c r="A281" s="203">
        <v>46240</v>
      </c>
      <c r="B281">
        <v>6.7969999999999997</v>
      </c>
      <c r="C281" s="184">
        <f t="shared" si="36"/>
        <v>4.7302291204730272E-3</v>
      </c>
      <c r="D281">
        <v>76.650000000000006</v>
      </c>
      <c r="E281" s="184">
        <f t="shared" si="36"/>
        <v>0</v>
      </c>
      <c r="F281">
        <v>8.3260000000000005</v>
      </c>
      <c r="G281" s="184">
        <f t="shared" si="36"/>
        <v>-1.4907714150496859E-2</v>
      </c>
      <c r="H281" s="125">
        <v>1698.19</v>
      </c>
      <c r="I281" s="184">
        <f t="shared" si="36"/>
        <v>3.9930567872506753E-3</v>
      </c>
      <c r="J281" s="125">
        <v>976.02300000000002</v>
      </c>
      <c r="K281" s="184">
        <f t="shared" si="36"/>
        <v>1.9052174832446536E-3</v>
      </c>
      <c r="L281" s="125">
        <v>1482.617</v>
      </c>
      <c r="M281" s="184">
        <f t="shared" si="37"/>
        <v>1.3954264324565861E-3</v>
      </c>
      <c r="N281" s="116">
        <v>84.73</v>
      </c>
      <c r="O281" s="184">
        <f t="shared" si="38"/>
        <v>-1.7672007540055546E-3</v>
      </c>
      <c r="P281">
        <v>58.92</v>
      </c>
      <c r="Q281" s="184">
        <f t="shared" si="39"/>
        <v>-9.7478991596638368E-3</v>
      </c>
      <c r="R281">
        <v>233.43</v>
      </c>
      <c r="S281" s="184">
        <f t="shared" si="40"/>
        <v>-1.0554425228891069E-2</v>
      </c>
      <c r="T281">
        <v>312.40989999999999</v>
      </c>
      <c r="U281" s="184">
        <f t="shared" si="41"/>
        <v>4.533440514469432E-3</v>
      </c>
      <c r="V281" s="125">
        <v>7709.96</v>
      </c>
      <c r="W281" s="184">
        <f t="shared" si="42"/>
        <v>-1.759553573162619E-3</v>
      </c>
    </row>
    <row r="282" spans="1:23" ht="13" x14ac:dyDescent="0.3">
      <c r="A282" s="203">
        <v>46241</v>
      </c>
      <c r="B282">
        <v>6.8239999999999998</v>
      </c>
      <c r="C282" s="184">
        <f t="shared" si="36"/>
        <v>3.9723407385611502E-3</v>
      </c>
      <c r="D282">
        <v>76</v>
      </c>
      <c r="E282" s="184">
        <f t="shared" si="36"/>
        <v>-8.4801043705154035E-3</v>
      </c>
      <c r="F282">
        <v>8.1560000000000006</v>
      </c>
      <c r="G282" s="184">
        <f t="shared" si="36"/>
        <v>-2.0417967811674265E-2</v>
      </c>
      <c r="H282" s="125">
        <v>1697.463</v>
      </c>
      <c r="I282" s="184">
        <f t="shared" si="36"/>
        <v>-4.2810286245949458E-4</v>
      </c>
      <c r="J282" s="125">
        <v>971.91</v>
      </c>
      <c r="K282" s="184">
        <f t="shared" si="36"/>
        <v>-4.2140400379909659E-3</v>
      </c>
      <c r="L282" s="125">
        <v>1493.1020000000001</v>
      </c>
      <c r="M282" s="184">
        <f t="shared" si="37"/>
        <v>7.0719545236565661E-3</v>
      </c>
      <c r="N282" s="116">
        <v>84.4</v>
      </c>
      <c r="O282" s="184">
        <f t="shared" si="38"/>
        <v>-3.8947244187418659E-3</v>
      </c>
      <c r="P282">
        <v>59.92</v>
      </c>
      <c r="Q282" s="184">
        <f t="shared" si="39"/>
        <v>1.6972165648336729E-2</v>
      </c>
      <c r="R282">
        <v>237.28</v>
      </c>
      <c r="S282" s="184">
        <f t="shared" si="40"/>
        <v>1.649316711648029E-2</v>
      </c>
      <c r="T282">
        <v>313.33010000000002</v>
      </c>
      <c r="U282" s="184">
        <f t="shared" si="41"/>
        <v>2.9454892434587461E-3</v>
      </c>
      <c r="V282" s="125">
        <v>7757.64</v>
      </c>
      <c r="W282" s="184">
        <f t="shared" si="42"/>
        <v>6.1842084783838422E-3</v>
      </c>
    </row>
    <row r="283" spans="1:23" ht="13" x14ac:dyDescent="0.3">
      <c r="A283" s="203">
        <v>46244</v>
      </c>
      <c r="B283">
        <v>6.8579999999999997</v>
      </c>
      <c r="C283" s="184">
        <f t="shared" si="36"/>
        <v>4.9824150058616363E-3</v>
      </c>
      <c r="D283">
        <v>76.8</v>
      </c>
      <c r="E283" s="184">
        <f t="shared" si="36"/>
        <v>1.0526315789473648E-2</v>
      </c>
      <c r="F283">
        <v>8.0399999999999991</v>
      </c>
      <c r="G283" s="184">
        <f t="shared" si="36"/>
        <v>-1.4222658165767708E-2</v>
      </c>
      <c r="H283" s="125">
        <v>1695.922</v>
      </c>
      <c r="I283" s="184">
        <f t="shared" si="36"/>
        <v>-9.0782538411732097E-4</v>
      </c>
      <c r="J283" s="125">
        <v>967.48199999999997</v>
      </c>
      <c r="K283" s="184">
        <f t="shared" si="36"/>
        <v>-4.555977405315304E-3</v>
      </c>
      <c r="L283" s="125">
        <v>1492.829</v>
      </c>
      <c r="M283" s="184">
        <f t="shared" si="37"/>
        <v>-1.8284082400273942E-4</v>
      </c>
      <c r="N283" s="116">
        <v>84.6</v>
      </c>
      <c r="O283" s="184">
        <f t="shared" si="38"/>
        <v>2.3696682464453629E-3</v>
      </c>
      <c r="P283">
        <v>59.46</v>
      </c>
      <c r="Q283" s="184">
        <f t="shared" si="39"/>
        <v>-7.6769025367156348E-3</v>
      </c>
      <c r="R283">
        <v>236.31</v>
      </c>
      <c r="S283" s="184">
        <f t="shared" si="40"/>
        <v>-4.0879973027646618E-3</v>
      </c>
      <c r="T283">
        <v>308.26</v>
      </c>
      <c r="U283" s="184">
        <f t="shared" si="41"/>
        <v>-1.6181337190394489E-2</v>
      </c>
      <c r="V283" s="125">
        <v>7753.11</v>
      </c>
      <c r="W283" s="184">
        <f t="shared" si="42"/>
        <v>-5.8394047674301141E-4</v>
      </c>
    </row>
    <row r="284" spans="1:23" ht="13" x14ac:dyDescent="0.3">
      <c r="A284" s="203">
        <v>46245</v>
      </c>
      <c r="B284">
        <v>6.8369999999999997</v>
      </c>
      <c r="C284" s="184">
        <f t="shared" si="36"/>
        <v>-3.0621172353455686E-3</v>
      </c>
      <c r="D284">
        <v>75.75</v>
      </c>
      <c r="E284" s="184">
        <f t="shared" si="36"/>
        <v>-1.3671874999999964E-2</v>
      </c>
      <c r="F284">
        <v>8.2219999999999995</v>
      </c>
      <c r="G284" s="184">
        <f t="shared" si="36"/>
        <v>2.2636815920398061E-2</v>
      </c>
      <c r="H284" s="125">
        <v>1697.107</v>
      </c>
      <c r="I284" s="184">
        <f t="shared" si="36"/>
        <v>6.9873496540521639E-4</v>
      </c>
      <c r="J284" s="125">
        <v>970.51800000000003</v>
      </c>
      <c r="K284" s="184">
        <f t="shared" si="36"/>
        <v>3.1380428783171761E-3</v>
      </c>
      <c r="L284" s="125">
        <v>1497.7180000000001</v>
      </c>
      <c r="M284" s="184">
        <f t="shared" si="37"/>
        <v>3.274989968710498E-3</v>
      </c>
      <c r="N284" s="116">
        <v>84.84</v>
      </c>
      <c r="O284" s="184">
        <f t="shared" si="38"/>
        <v>2.8368794326242212E-3</v>
      </c>
      <c r="P284">
        <v>59.96</v>
      </c>
      <c r="Q284" s="184">
        <f t="shared" si="39"/>
        <v>8.409014463504878E-3</v>
      </c>
      <c r="R284">
        <v>238.42</v>
      </c>
      <c r="S284" s="184">
        <f t="shared" si="40"/>
        <v>8.9289492615631377E-3</v>
      </c>
      <c r="T284">
        <v>304.90989999999999</v>
      </c>
      <c r="U284" s="184">
        <f t="shared" si="41"/>
        <v>-1.0867773957049237E-2</v>
      </c>
      <c r="V284" s="125">
        <v>7728.2</v>
      </c>
      <c r="W284" s="184">
        <f t="shared" si="42"/>
        <v>-3.2129042410077835E-3</v>
      </c>
    </row>
    <row r="285" spans="1:23" ht="13" x14ac:dyDescent="0.3">
      <c r="A285" s="203">
        <v>46246</v>
      </c>
      <c r="B285">
        <v>6.8550000000000004</v>
      </c>
      <c r="C285" s="184">
        <f t="shared" si="36"/>
        <v>2.6327336551119911E-3</v>
      </c>
      <c r="D285">
        <v>75.8</v>
      </c>
      <c r="E285" s="184">
        <f t="shared" si="36"/>
        <v>6.6006600660062256E-4</v>
      </c>
      <c r="F285">
        <v>9.01</v>
      </c>
      <c r="G285" s="184">
        <f t="shared" si="36"/>
        <v>9.5840428119678953E-2</v>
      </c>
      <c r="H285" s="125">
        <v>1696.73</v>
      </c>
      <c r="I285" s="184">
        <f t="shared" si="36"/>
        <v>-2.2214274055787451E-4</v>
      </c>
      <c r="J285" s="125">
        <v>988.60500000000002</v>
      </c>
      <c r="K285" s="184">
        <f t="shared" si="36"/>
        <v>1.8636439509622686E-2</v>
      </c>
      <c r="L285" s="125">
        <v>1493.1469999999999</v>
      </c>
      <c r="M285" s="184">
        <f t="shared" si="37"/>
        <v>-3.051976406773598E-3</v>
      </c>
      <c r="N285" s="116">
        <v>84.75</v>
      </c>
      <c r="O285" s="184">
        <f t="shared" si="38"/>
        <v>-1.0608203677511009E-3</v>
      </c>
      <c r="P285">
        <v>59.16</v>
      </c>
      <c r="Q285" s="184">
        <f t="shared" si="39"/>
        <v>-1.3342228152101471E-2</v>
      </c>
      <c r="R285">
        <v>235.98</v>
      </c>
      <c r="S285" s="184">
        <f t="shared" si="40"/>
        <v>-1.0234040768391904E-2</v>
      </c>
      <c r="T285">
        <v>302.25</v>
      </c>
      <c r="U285" s="184">
        <f t="shared" si="41"/>
        <v>-8.7235606321736138E-3</v>
      </c>
      <c r="V285" s="125">
        <v>7748.5</v>
      </c>
      <c r="W285" s="184">
        <f t="shared" si="42"/>
        <v>2.6267436142957197E-3</v>
      </c>
    </row>
    <row r="286" spans="1:23" ht="13" x14ac:dyDescent="0.3">
      <c r="A286" s="203">
        <v>46247</v>
      </c>
      <c r="B286">
        <v>6.8760000000000003</v>
      </c>
      <c r="C286" s="184">
        <f t="shared" si="36"/>
        <v>3.0634573304157411E-3</v>
      </c>
      <c r="D286">
        <v>74.5</v>
      </c>
      <c r="E286" s="184">
        <f t="shared" si="36"/>
        <v>-1.715039577836408E-2</v>
      </c>
      <c r="F286">
        <v>9.3079999999999998</v>
      </c>
      <c r="G286" s="184">
        <f t="shared" si="36"/>
        <v>3.3074361820199787E-2</v>
      </c>
      <c r="H286" s="125">
        <v>1696.4359999999999</v>
      </c>
      <c r="I286" s="184">
        <f t="shared" si="36"/>
        <v>-1.7327447501965334E-4</v>
      </c>
      <c r="J286" s="125">
        <v>995.94500000000005</v>
      </c>
      <c r="K286" s="184">
        <f t="shared" si="36"/>
        <v>7.4246033552329109E-3</v>
      </c>
      <c r="L286" s="125">
        <v>1491.4</v>
      </c>
      <c r="M286" s="184">
        <f t="shared" si="37"/>
        <v>-1.1700120617727818E-3</v>
      </c>
      <c r="N286" s="116">
        <v>85.41</v>
      </c>
      <c r="O286" s="184">
        <f t="shared" si="38"/>
        <v>7.787610619468986E-3</v>
      </c>
      <c r="P286">
        <v>58.92</v>
      </c>
      <c r="Q286" s="184">
        <f t="shared" si="39"/>
        <v>-4.0567951318457559E-3</v>
      </c>
      <c r="R286">
        <v>237.14</v>
      </c>
      <c r="S286" s="184">
        <f t="shared" si="40"/>
        <v>4.9156708195609656E-3</v>
      </c>
      <c r="T286">
        <v>305.26</v>
      </c>
      <c r="U286" s="184">
        <f t="shared" si="41"/>
        <v>9.9586435070305734E-3</v>
      </c>
      <c r="V286" s="125">
        <v>7798.99</v>
      </c>
      <c r="W286" s="184">
        <f t="shared" si="42"/>
        <v>6.5160998903013205E-3</v>
      </c>
    </row>
    <row r="287" spans="1:23" ht="13" x14ac:dyDescent="0.3">
      <c r="A287" s="203">
        <v>46248</v>
      </c>
      <c r="B287">
        <v>6.9169999999999998</v>
      </c>
      <c r="C287" s="184">
        <f t="shared" si="36"/>
        <v>5.9627690517742114E-3</v>
      </c>
      <c r="D287">
        <v>73.650000000000006</v>
      </c>
      <c r="E287" s="184">
        <f t="shared" si="36"/>
        <v>-1.1409395973154286E-2</v>
      </c>
      <c r="F287">
        <v>9.23</v>
      </c>
      <c r="G287" s="184">
        <f t="shared" si="36"/>
        <v>-8.3798882681563602E-3</v>
      </c>
      <c r="H287" s="125">
        <v>1693.3889999999999</v>
      </c>
      <c r="I287" s="184">
        <f t="shared" si="36"/>
        <v>-1.7961184506813258E-3</v>
      </c>
      <c r="J287" s="125">
        <v>996.14200000000005</v>
      </c>
      <c r="K287" s="184">
        <f t="shared" si="36"/>
        <v>1.9780208746467197E-4</v>
      </c>
      <c r="L287" s="125">
        <v>1499.325</v>
      </c>
      <c r="M287" s="184">
        <f t="shared" si="37"/>
        <v>5.3137991149255423E-3</v>
      </c>
      <c r="N287" s="116">
        <v>85.23</v>
      </c>
      <c r="O287" s="184">
        <f t="shared" si="38"/>
        <v>-2.1074815595362676E-3</v>
      </c>
      <c r="P287">
        <v>59.24</v>
      </c>
      <c r="Q287" s="184">
        <f t="shared" si="39"/>
        <v>5.4310930074677579E-3</v>
      </c>
      <c r="R287">
        <v>234.32</v>
      </c>
      <c r="S287" s="184">
        <f t="shared" si="40"/>
        <v>-1.1891709538669113E-2</v>
      </c>
      <c r="T287">
        <v>305.92989999999998</v>
      </c>
      <c r="U287" s="184">
        <f t="shared" si="41"/>
        <v>2.1945227019589341E-3</v>
      </c>
      <c r="V287" s="125">
        <v>7785.76</v>
      </c>
      <c r="W287" s="184">
        <f t="shared" si="42"/>
        <v>-1.6963735047742803E-3</v>
      </c>
    </row>
    <row r="288" spans="1:23" ht="13" x14ac:dyDescent="0.3">
      <c r="A288" s="203">
        <v>46251</v>
      </c>
      <c r="B288">
        <v>6.8849999999999998</v>
      </c>
      <c r="C288" s="184">
        <f t="shared" si="36"/>
        <v>-4.6262830706953924E-3</v>
      </c>
      <c r="D288">
        <v>75</v>
      </c>
      <c r="E288" s="184">
        <f t="shared" si="36"/>
        <v>1.8329938900203586E-2</v>
      </c>
      <c r="F288">
        <v>9.6</v>
      </c>
      <c r="G288" s="184">
        <f t="shared" si="36"/>
        <v>4.0086673889490707E-2</v>
      </c>
      <c r="H288" s="125">
        <v>1691.3140000000001</v>
      </c>
      <c r="I288" s="184">
        <f t="shared" si="36"/>
        <v>-1.2253534184997175E-3</v>
      </c>
      <c r="J288" s="125">
        <v>1005.0890000000001</v>
      </c>
      <c r="K288" s="184">
        <f t="shared" si="36"/>
        <v>8.9816512103696074E-3</v>
      </c>
      <c r="L288" s="125">
        <v>1493.442</v>
      </c>
      <c r="M288" s="184">
        <f t="shared" si="37"/>
        <v>-3.9237656945625785E-3</v>
      </c>
      <c r="N288" s="116">
        <v>84.66</v>
      </c>
      <c r="O288" s="184">
        <f t="shared" si="38"/>
        <v>-6.687785990848379E-3</v>
      </c>
      <c r="P288">
        <v>58.5</v>
      </c>
      <c r="Q288" s="184">
        <f t="shared" si="39"/>
        <v>-1.2491559756921032E-2</v>
      </c>
      <c r="R288">
        <v>228.85</v>
      </c>
      <c r="S288" s="184">
        <f t="shared" si="40"/>
        <v>-2.3344144759303513E-2</v>
      </c>
      <c r="T288">
        <v>305.59010000000001</v>
      </c>
      <c r="U288" s="184">
        <f t="shared" si="41"/>
        <v>-1.1107119637536846E-3</v>
      </c>
      <c r="V288" s="125">
        <v>7745.06</v>
      </c>
      <c r="W288" s="184">
        <f t="shared" si="42"/>
        <v>-5.2274922422473613E-3</v>
      </c>
    </row>
    <row r="289" spans="1:23" ht="13" x14ac:dyDescent="0.3">
      <c r="A289" s="203">
        <v>46252</v>
      </c>
      <c r="B289">
        <v>6.8810000000000002</v>
      </c>
      <c r="C289" s="184">
        <f t="shared" si="36"/>
        <v>-5.8097312999267389E-4</v>
      </c>
      <c r="D289">
        <v>75</v>
      </c>
      <c r="E289" s="184">
        <f t="shared" si="36"/>
        <v>0</v>
      </c>
      <c r="F289">
        <v>8.9</v>
      </c>
      <c r="G289" s="184">
        <f t="shared" si="36"/>
        <v>-7.2916666666666602E-2</v>
      </c>
      <c r="H289" s="125">
        <v>1677.836</v>
      </c>
      <c r="I289" s="184">
        <f t="shared" si="36"/>
        <v>-7.968951950968339E-3</v>
      </c>
      <c r="J289" s="125">
        <v>984.29600000000005</v>
      </c>
      <c r="K289" s="184">
        <f t="shared" si="36"/>
        <v>-2.0687720191943208E-2</v>
      </c>
      <c r="L289" s="125">
        <v>1483.2929999999999</v>
      </c>
      <c r="M289" s="184">
        <f t="shared" si="37"/>
        <v>-6.7957108478267749E-3</v>
      </c>
      <c r="N289" s="116">
        <v>83.38</v>
      </c>
      <c r="O289" s="184">
        <f t="shared" si="38"/>
        <v>-1.5119300732341143E-2</v>
      </c>
      <c r="P289">
        <v>58.1</v>
      </c>
      <c r="Q289" s="184">
        <f t="shared" si="39"/>
        <v>-6.8376068376068133E-3</v>
      </c>
      <c r="R289">
        <v>232.67</v>
      </c>
      <c r="S289" s="184">
        <f t="shared" si="40"/>
        <v>1.6692156434345611E-2</v>
      </c>
      <c r="T289">
        <v>310.02999999999997</v>
      </c>
      <c r="U289" s="184">
        <f t="shared" si="41"/>
        <v>1.4528939255558232E-2</v>
      </c>
      <c r="V289" s="125">
        <v>7691.76</v>
      </c>
      <c r="W289" s="184">
        <f t="shared" si="42"/>
        <v>-6.8818059511482387E-3</v>
      </c>
    </row>
    <row r="290" spans="1:23" ht="13" x14ac:dyDescent="0.3">
      <c r="A290" s="203">
        <v>46253</v>
      </c>
      <c r="B290">
        <v>6.7869999999999999</v>
      </c>
      <c r="C290" s="184">
        <f t="shared" si="36"/>
        <v>-1.3660805115535576E-2</v>
      </c>
      <c r="D290">
        <v>74</v>
      </c>
      <c r="E290" s="184">
        <f t="shared" si="36"/>
        <v>-1.3333333333333334E-2</v>
      </c>
      <c r="F290">
        <v>8.9039999999999999</v>
      </c>
      <c r="G290" s="184">
        <f t="shared" si="36"/>
        <v>4.4943820224714148E-4</v>
      </c>
      <c r="H290" s="125">
        <v>1666.9649999999999</v>
      </c>
      <c r="I290" s="184">
        <f t="shared" si="36"/>
        <v>-6.4791791331215293E-3</v>
      </c>
      <c r="J290" s="125">
        <v>984.42100000000005</v>
      </c>
      <c r="K290" s="184">
        <f t="shared" si="36"/>
        <v>1.2699431878215495E-4</v>
      </c>
      <c r="L290" s="125">
        <v>1482.2380000000001</v>
      </c>
      <c r="M290" s="184">
        <f t="shared" si="37"/>
        <v>-7.1125529480678222E-4</v>
      </c>
      <c r="N290" s="116">
        <v>82.37</v>
      </c>
      <c r="O290" s="184">
        <f t="shared" si="38"/>
        <v>-1.2113216598704617E-2</v>
      </c>
      <c r="P290">
        <v>58.52</v>
      </c>
      <c r="Q290" s="184">
        <f t="shared" si="39"/>
        <v>7.2289156626506312E-3</v>
      </c>
      <c r="R290">
        <v>237.16</v>
      </c>
      <c r="S290" s="184">
        <f t="shared" si="40"/>
        <v>1.9297717797739328E-2</v>
      </c>
      <c r="T290">
        <v>316.83010000000002</v>
      </c>
      <c r="U290" s="184">
        <f t="shared" si="41"/>
        <v>2.1933683837048169E-2</v>
      </c>
      <c r="V290" s="125">
        <v>7707.98</v>
      </c>
      <c r="W290" s="184">
        <f t="shared" si="42"/>
        <v>2.1087501430100972E-3</v>
      </c>
    </row>
    <row r="291" spans="1:23" ht="13" x14ac:dyDescent="0.3">
      <c r="A291" s="203">
        <v>46254</v>
      </c>
      <c r="B291">
        <v>6.8150000000000004</v>
      </c>
      <c r="C291" s="184">
        <f t="shared" si="36"/>
        <v>4.1255341093267232E-3</v>
      </c>
      <c r="D291">
        <v>76.3</v>
      </c>
      <c r="E291" s="184">
        <f t="shared" si="36"/>
        <v>3.1081081081081041E-2</v>
      </c>
      <c r="F291">
        <v>8.7799999999999994</v>
      </c>
      <c r="G291" s="184">
        <f t="shared" si="36"/>
        <v>-1.3926325247080026E-2</v>
      </c>
      <c r="H291" s="125">
        <v>1669.9490000000001</v>
      </c>
      <c r="I291" s="184">
        <f t="shared" si="36"/>
        <v>1.7900795757560303E-3</v>
      </c>
      <c r="J291" s="125">
        <v>987.76700000000005</v>
      </c>
      <c r="K291" s="184">
        <f t="shared" si="36"/>
        <v>3.3989522775316693E-3</v>
      </c>
      <c r="L291" s="125">
        <v>1477.838</v>
      </c>
      <c r="M291" s="184">
        <f t="shared" si="37"/>
        <v>-2.9684841435721463E-3</v>
      </c>
      <c r="N291" s="116">
        <v>82.82</v>
      </c>
      <c r="O291" s="184">
        <f t="shared" si="38"/>
        <v>5.4631540609443802E-3</v>
      </c>
      <c r="P291">
        <v>58.08</v>
      </c>
      <c r="Q291" s="184">
        <f t="shared" si="39"/>
        <v>-7.518796992481285E-3</v>
      </c>
      <c r="R291">
        <v>233.69</v>
      </c>
      <c r="S291" s="184">
        <f t="shared" si="40"/>
        <v>-1.4631472423680212E-2</v>
      </c>
      <c r="T291">
        <v>311.3</v>
      </c>
      <c r="U291" s="184">
        <f t="shared" si="41"/>
        <v>-1.7454465342781524E-2</v>
      </c>
      <c r="V291" s="125">
        <v>7641.16</v>
      </c>
      <c r="W291" s="184">
        <f t="shared" si="42"/>
        <v>-8.6689379059104611E-3</v>
      </c>
    </row>
    <row r="292" spans="1:23" ht="13" x14ac:dyDescent="0.3">
      <c r="A292" s="203">
        <v>46255</v>
      </c>
      <c r="B292">
        <v>6.7690000000000001</v>
      </c>
      <c r="C292" s="184">
        <f t="shared" si="36"/>
        <v>-6.7498165810712047E-3</v>
      </c>
      <c r="D292">
        <v>76.75</v>
      </c>
      <c r="E292" s="184">
        <f t="shared" si="36"/>
        <v>5.8977719528178615E-3</v>
      </c>
      <c r="F292">
        <v>8.7560000000000002</v>
      </c>
      <c r="G292" s="184">
        <f t="shared" si="36"/>
        <v>-2.7334851936217691E-3</v>
      </c>
      <c r="H292" s="125">
        <v>1669.7249999999999</v>
      </c>
      <c r="I292" s="184">
        <f t="shared" si="36"/>
        <v>-1.3413583289080089E-4</v>
      </c>
      <c r="J292" s="125">
        <v>996.96100000000001</v>
      </c>
      <c r="K292" s="184">
        <f t="shared" si="36"/>
        <v>9.3078630891697735E-3</v>
      </c>
      <c r="L292" s="125">
        <v>1487.9449999999999</v>
      </c>
      <c r="M292" s="184">
        <f t="shared" si="37"/>
        <v>6.8390446043476829E-3</v>
      </c>
      <c r="N292" s="116">
        <v>83.03</v>
      </c>
      <c r="O292" s="184">
        <f t="shared" si="38"/>
        <v>2.535619415600193E-3</v>
      </c>
      <c r="P292">
        <v>59.04</v>
      </c>
      <c r="Q292" s="184">
        <f t="shared" si="39"/>
        <v>1.6528925619834725E-2</v>
      </c>
      <c r="R292">
        <v>235.68</v>
      </c>
      <c r="S292" s="184">
        <f t="shared" si="40"/>
        <v>8.5155547948136817E-3</v>
      </c>
      <c r="T292">
        <v>309.3501</v>
      </c>
      <c r="U292" s="184">
        <f t="shared" si="41"/>
        <v>-6.2637327336974415E-3</v>
      </c>
      <c r="V292" s="125">
        <v>7674.37</v>
      </c>
      <c r="W292" s="184">
        <f t="shared" si="42"/>
        <v>4.3461987446932193E-3</v>
      </c>
    </row>
    <row r="293" spans="1:23" ht="13" x14ac:dyDescent="0.3">
      <c r="A293" s="203">
        <v>46258</v>
      </c>
      <c r="B293">
        <v>6.819</v>
      </c>
      <c r="C293" s="184">
        <f t="shared" si="36"/>
        <v>7.386615452799501E-3</v>
      </c>
      <c r="D293">
        <v>74.5</v>
      </c>
      <c r="E293" s="184">
        <f t="shared" si="36"/>
        <v>-2.9315960912052116E-2</v>
      </c>
      <c r="F293">
        <v>8.58</v>
      </c>
      <c r="G293" s="184">
        <f t="shared" si="36"/>
        <v>-2.0100502512562832E-2</v>
      </c>
      <c r="H293" s="125">
        <v>1665.6420000000001</v>
      </c>
      <c r="I293" s="184">
        <f t="shared" si="36"/>
        <v>-2.4453128509184783E-3</v>
      </c>
      <c r="J293" s="125">
        <v>991.86699999999996</v>
      </c>
      <c r="K293" s="184">
        <f t="shared" si="36"/>
        <v>-5.1095278551518573E-3</v>
      </c>
      <c r="L293" s="125">
        <v>1486.79</v>
      </c>
      <c r="M293" s="184">
        <f t="shared" si="37"/>
        <v>-7.7623836902571857E-4</v>
      </c>
      <c r="N293" s="116">
        <v>84.13</v>
      </c>
      <c r="O293" s="184">
        <f t="shared" si="38"/>
        <v>1.3248223533662463E-2</v>
      </c>
      <c r="P293">
        <v>58.48</v>
      </c>
      <c r="Q293" s="184">
        <f t="shared" si="39"/>
        <v>-9.4850948509485489E-3</v>
      </c>
      <c r="R293">
        <v>231.04</v>
      </c>
      <c r="S293" s="184">
        <f t="shared" si="40"/>
        <v>-1.9687712152070665E-2</v>
      </c>
      <c r="T293">
        <v>310.34010000000001</v>
      </c>
      <c r="U293" s="184">
        <f t="shared" si="41"/>
        <v>3.2002575722458442E-3</v>
      </c>
      <c r="V293" s="125">
        <v>7652.86</v>
      </c>
      <c r="W293" s="184">
        <f t="shared" si="42"/>
        <v>-2.8028359331124532E-3</v>
      </c>
    </row>
    <row r="294" spans="1:23" ht="13" x14ac:dyDescent="0.3">
      <c r="A294" s="203">
        <v>46259</v>
      </c>
      <c r="B294">
        <v>6.84</v>
      </c>
      <c r="C294" s="184">
        <f t="shared" si="36"/>
        <v>3.0796304443466648E-3</v>
      </c>
      <c r="D294">
        <v>74.75</v>
      </c>
      <c r="E294" s="184">
        <f t="shared" si="36"/>
        <v>3.3557046979865771E-3</v>
      </c>
      <c r="F294">
        <v>8.91</v>
      </c>
      <c r="G294" s="184">
        <f t="shared" si="36"/>
        <v>3.8461538461538471E-2</v>
      </c>
      <c r="H294" s="125">
        <v>1670.7829999999999</v>
      </c>
      <c r="I294" s="184">
        <f t="shared" si="36"/>
        <v>3.0864975787113012E-3</v>
      </c>
      <c r="J294" s="125">
        <v>1009.06</v>
      </c>
      <c r="K294" s="184">
        <f t="shared" si="36"/>
        <v>1.7333977236867425E-2</v>
      </c>
      <c r="L294" s="125">
        <v>1495.248</v>
      </c>
      <c r="M294" s="184">
        <f t="shared" si="37"/>
        <v>5.6887657301973272E-3</v>
      </c>
      <c r="N294" s="116">
        <v>84.33</v>
      </c>
      <c r="O294" s="184">
        <f t="shared" si="38"/>
        <v>2.37727326756214E-3</v>
      </c>
      <c r="P294">
        <v>57.96</v>
      </c>
      <c r="Q294" s="184">
        <f t="shared" si="39"/>
        <v>-8.8919288645690157E-3</v>
      </c>
      <c r="R294">
        <v>234.19</v>
      </c>
      <c r="S294" s="184">
        <f t="shared" si="40"/>
        <v>1.3634002770083127E-2</v>
      </c>
      <c r="T294">
        <v>309.8999</v>
      </c>
      <c r="U294" s="184">
        <f t="shared" si="41"/>
        <v>-1.4184438298499109E-3</v>
      </c>
      <c r="V294" s="125">
        <v>7677.28</v>
      </c>
      <c r="W294" s="184">
        <f t="shared" si="42"/>
        <v>3.1909639010775153E-3</v>
      </c>
    </row>
    <row r="295" spans="1:23" ht="13" x14ac:dyDescent="0.3">
      <c r="A295" s="203">
        <v>46260</v>
      </c>
      <c r="B295">
        <v>6.8609999999999998</v>
      </c>
      <c r="C295" s="184">
        <f t="shared" si="36"/>
        <v>3.0701754385964778E-3</v>
      </c>
      <c r="D295">
        <v>73.5</v>
      </c>
      <c r="E295" s="184">
        <f t="shared" si="36"/>
        <v>-1.6722408026755852E-2</v>
      </c>
      <c r="F295">
        <v>8.8219999999999992</v>
      </c>
      <c r="G295" s="184">
        <f t="shared" si="36"/>
        <v>-9.8765432098766523E-3</v>
      </c>
      <c r="H295" s="125">
        <v>1675.85</v>
      </c>
      <c r="I295" s="184">
        <f t="shared" si="36"/>
        <v>3.0327098133031086E-3</v>
      </c>
      <c r="J295" s="125">
        <v>1006.9880000000001</v>
      </c>
      <c r="K295" s="184">
        <f t="shared" si="36"/>
        <v>-2.0533962301546877E-3</v>
      </c>
      <c r="L295" s="125">
        <v>1495.8209999999999</v>
      </c>
      <c r="M295" s="184">
        <f t="shared" si="37"/>
        <v>3.832140220216749E-4</v>
      </c>
      <c r="N295" s="116">
        <v>86.15</v>
      </c>
      <c r="O295" s="184">
        <f t="shared" si="38"/>
        <v>2.1581880706747391E-2</v>
      </c>
      <c r="P295">
        <v>57.84</v>
      </c>
      <c r="Q295" s="184">
        <f t="shared" si="39"/>
        <v>-2.0703933747411567E-3</v>
      </c>
      <c r="R295">
        <v>229.87</v>
      </c>
      <c r="S295" s="184">
        <f t="shared" si="40"/>
        <v>-1.8446560485076192E-2</v>
      </c>
      <c r="T295">
        <v>313.45</v>
      </c>
      <c r="U295" s="184">
        <f t="shared" si="41"/>
        <v>1.1455634545219234E-2</v>
      </c>
      <c r="V295" s="125">
        <v>7675.7</v>
      </c>
      <c r="W295" s="184">
        <f t="shared" si="42"/>
        <v>-2.0580205489443231E-4</v>
      </c>
    </row>
    <row r="296" spans="1:23" ht="13" x14ac:dyDescent="0.3">
      <c r="A296" s="203">
        <v>46261</v>
      </c>
      <c r="B296">
        <v>6.7409999999999997</v>
      </c>
      <c r="C296" s="184">
        <f t="shared" si="36"/>
        <v>-1.7490161783996518E-2</v>
      </c>
      <c r="D296">
        <v>75.650000000000006</v>
      </c>
      <c r="E296" s="184">
        <f t="shared" si="36"/>
        <v>2.9251700680272188E-2</v>
      </c>
      <c r="F296">
        <v>9.0039999999999996</v>
      </c>
      <c r="G296" s="184">
        <f t="shared" si="36"/>
        <v>2.0630242575379779E-2</v>
      </c>
      <c r="H296" s="125">
        <v>1653.6420000000001</v>
      </c>
      <c r="I296" s="184">
        <f t="shared" si="36"/>
        <v>-1.325178267744718E-2</v>
      </c>
      <c r="J296" s="125">
        <v>1009.664</v>
      </c>
      <c r="K296" s="184">
        <f t="shared" si="36"/>
        <v>2.6574298799985014E-3</v>
      </c>
      <c r="L296" s="125">
        <v>1502.8620000000001</v>
      </c>
      <c r="M296" s="184">
        <f t="shared" si="37"/>
        <v>4.7071140196588814E-3</v>
      </c>
      <c r="N296" s="116">
        <v>83.42</v>
      </c>
      <c r="O296" s="184">
        <f t="shared" si="38"/>
        <v>-3.1688914683691283E-2</v>
      </c>
      <c r="P296">
        <v>59.58</v>
      </c>
      <c r="Q296" s="184">
        <f t="shared" si="39"/>
        <v>3.008298755186713E-2</v>
      </c>
      <c r="R296">
        <v>238.79</v>
      </c>
      <c r="S296" s="184">
        <f t="shared" si="40"/>
        <v>3.8804541697481133E-2</v>
      </c>
      <c r="T296">
        <v>314.58010000000002</v>
      </c>
      <c r="U296" s="184">
        <f t="shared" si="41"/>
        <v>3.6053597064923506E-3</v>
      </c>
      <c r="V296" s="125">
        <v>7730.99</v>
      </c>
      <c r="W296" s="184">
        <f t="shared" si="42"/>
        <v>7.2032518206808453E-3</v>
      </c>
    </row>
    <row r="297" spans="1:23" ht="13" x14ac:dyDescent="0.3">
      <c r="A297" s="203">
        <v>46262</v>
      </c>
      <c r="B297">
        <v>6.78</v>
      </c>
      <c r="C297" s="184">
        <f t="shared" si="36"/>
        <v>5.7854917668002659E-3</v>
      </c>
      <c r="D297">
        <v>78.45</v>
      </c>
      <c r="E297" s="184">
        <f t="shared" si="36"/>
        <v>3.7012557832121575E-2</v>
      </c>
      <c r="F297">
        <v>9.06</v>
      </c>
      <c r="G297" s="184">
        <f t="shared" si="36"/>
        <v>6.2194580186584782E-3</v>
      </c>
      <c r="H297" s="125">
        <v>1665.501</v>
      </c>
      <c r="I297" s="184">
        <f t="shared" si="36"/>
        <v>7.1714433958498412E-3</v>
      </c>
      <c r="J297" s="125">
        <v>1013.352</v>
      </c>
      <c r="K297" s="184">
        <f t="shared" si="36"/>
        <v>3.6527003042596232E-3</v>
      </c>
      <c r="L297" s="125">
        <v>1515.15</v>
      </c>
      <c r="M297" s="184">
        <f t="shared" si="37"/>
        <v>8.1763994298877807E-3</v>
      </c>
      <c r="N297" s="116">
        <v>84.71</v>
      </c>
      <c r="O297" s="184">
        <f t="shared" si="38"/>
        <v>1.5463917525773099E-2</v>
      </c>
      <c r="P297">
        <v>62.6</v>
      </c>
      <c r="Q297" s="184">
        <f t="shared" si="39"/>
        <v>5.0688150386035635E-2</v>
      </c>
      <c r="R297">
        <v>235.59</v>
      </c>
      <c r="S297" s="184">
        <f t="shared" si="40"/>
        <v>-1.340089618493232E-2</v>
      </c>
      <c r="T297">
        <v>319.7</v>
      </c>
      <c r="U297" s="184">
        <f t="shared" si="41"/>
        <v>1.627534608832527E-2</v>
      </c>
      <c r="V297" s="125">
        <v>7711.76</v>
      </c>
      <c r="W297" s="184">
        <f t="shared" si="42"/>
        <v>-2.4873916535915275E-3</v>
      </c>
    </row>
    <row r="298" spans="1:23" ht="13" x14ac:dyDescent="0.3">
      <c r="A298" s="203">
        <v>46265</v>
      </c>
      <c r="B298">
        <v>6.7889999999999997</v>
      </c>
      <c r="C298" s="184">
        <f t="shared" si="36"/>
        <v>1.3274336283185034E-3</v>
      </c>
      <c r="D298">
        <v>78.599999999999994</v>
      </c>
      <c r="E298" s="184">
        <f t="shared" si="36"/>
        <v>1.9120458891012297E-3</v>
      </c>
      <c r="F298">
        <v>8.7279999999999998</v>
      </c>
      <c r="G298" s="184">
        <f t="shared" si="36"/>
        <v>-3.6644591611479108E-2</v>
      </c>
      <c r="H298" s="125">
        <v>1665.778</v>
      </c>
      <c r="I298" s="184">
        <f t="shared" si="36"/>
        <v>1.6631632163537798E-4</v>
      </c>
      <c r="J298" s="125">
        <v>1000.9690000000001</v>
      </c>
      <c r="K298" s="184">
        <f t="shared" si="36"/>
        <v>-1.2219840687145163E-2</v>
      </c>
      <c r="L298" s="125">
        <v>1499.6569999999999</v>
      </c>
      <c r="M298" s="184">
        <f t="shared" si="37"/>
        <v>-1.0225390225390334E-2</v>
      </c>
      <c r="N298" s="116">
        <v>84.14</v>
      </c>
      <c r="O298" s="184">
        <f t="shared" si="38"/>
        <v>-6.7288395702985856E-3</v>
      </c>
      <c r="P298">
        <v>61.82</v>
      </c>
      <c r="Q298" s="184">
        <f t="shared" si="39"/>
        <v>-1.2460063897763596E-2</v>
      </c>
      <c r="R298">
        <v>233.87</v>
      </c>
      <c r="S298" s="184">
        <f t="shared" si="40"/>
        <v>-7.3008192198310579E-3</v>
      </c>
      <c r="T298">
        <v>316.8501</v>
      </c>
      <c r="U298" s="184">
        <f t="shared" si="41"/>
        <v>-8.9142946512355062E-3</v>
      </c>
      <c r="V298" s="125">
        <v>7686.14</v>
      </c>
      <c r="W298" s="184">
        <f t="shared" si="42"/>
        <v>-3.3221988236148284E-3</v>
      </c>
    </row>
    <row r="299" spans="1:23" ht="13" x14ac:dyDescent="0.3">
      <c r="A299" s="203">
        <v>46266</v>
      </c>
      <c r="B299">
        <v>6.6680000000000001</v>
      </c>
      <c r="C299" s="184">
        <f t="shared" si="36"/>
        <v>-1.7822948887906843E-2</v>
      </c>
      <c r="D299">
        <v>77.45</v>
      </c>
      <c r="E299" s="184">
        <f t="shared" si="36"/>
        <v>-1.4631043256997349E-2</v>
      </c>
      <c r="F299">
        <v>8.58</v>
      </c>
      <c r="G299" s="184">
        <f t="shared" si="36"/>
        <v>-1.6956920256645244E-2</v>
      </c>
      <c r="H299" s="125">
        <v>1643.9639999999999</v>
      </c>
      <c r="I299" s="184">
        <f t="shared" si="36"/>
        <v>-1.3095382457926612E-2</v>
      </c>
      <c r="J299" s="125">
        <v>998.87</v>
      </c>
      <c r="K299" s="184">
        <f t="shared" si="36"/>
        <v>-2.0969680379712523E-3</v>
      </c>
      <c r="L299" s="125">
        <v>1482.4970000000001</v>
      </c>
      <c r="M299" s="184">
        <f t="shared" si="37"/>
        <v>-1.144261654498319E-2</v>
      </c>
      <c r="N299" s="116">
        <v>83.34</v>
      </c>
      <c r="O299" s="184">
        <f t="shared" si="38"/>
        <v>-9.5079629189445819E-3</v>
      </c>
      <c r="P299">
        <v>60.68</v>
      </c>
      <c r="Q299" s="184">
        <f t="shared" si="39"/>
        <v>-1.8440634098997096E-2</v>
      </c>
      <c r="R299">
        <v>231.4</v>
      </c>
      <c r="S299" s="184">
        <f t="shared" si="40"/>
        <v>-1.0561423012784876E-2</v>
      </c>
      <c r="T299">
        <v>325.12990000000002</v>
      </c>
      <c r="U299" s="184">
        <f t="shared" si="41"/>
        <v>2.6131599769102246E-2</v>
      </c>
      <c r="V299" s="125">
        <v>7631.47</v>
      </c>
      <c r="W299" s="184">
        <f t="shared" si="42"/>
        <v>-7.112803045481877E-3</v>
      </c>
    </row>
    <row r="300" spans="1:23" ht="13" x14ac:dyDescent="0.3">
      <c r="A300" s="203">
        <v>46267</v>
      </c>
      <c r="B300">
        <v>6.6529999999999996</v>
      </c>
      <c r="C300" s="184">
        <f t="shared" si="36"/>
        <v>-2.249550089982089E-3</v>
      </c>
      <c r="D300">
        <v>74.7</v>
      </c>
      <c r="E300" s="184">
        <f t="shared" si="36"/>
        <v>-3.5506778566817297E-2</v>
      </c>
      <c r="F300">
        <v>8.5079999999999991</v>
      </c>
      <c r="G300" s="184">
        <f t="shared" si="36"/>
        <v>-8.3916083916085026E-3</v>
      </c>
      <c r="H300" s="125">
        <v>1638.8920000000001</v>
      </c>
      <c r="I300" s="184">
        <f t="shared" si="36"/>
        <v>-3.0852257105386063E-3</v>
      </c>
      <c r="J300" s="125">
        <v>995.40800000000002</v>
      </c>
      <c r="K300" s="184">
        <f>(J300-J299)/J299</f>
        <v>-3.4659164856287498E-3</v>
      </c>
      <c r="L300" s="125">
        <v>1474.1769999999999</v>
      </c>
      <c r="M300" s="184">
        <f t="shared" si="37"/>
        <v>-5.6121530094159809E-3</v>
      </c>
      <c r="N300" s="116">
        <v>83.77</v>
      </c>
      <c r="O300" s="184">
        <f t="shared" si="38"/>
        <v>5.1595872330212691E-3</v>
      </c>
      <c r="P300">
        <v>60.84</v>
      </c>
      <c r="Q300" s="184">
        <f t="shared" si="39"/>
        <v>2.6367831245880636E-3</v>
      </c>
      <c r="R300">
        <v>231.7</v>
      </c>
      <c r="S300" s="184">
        <f t="shared" si="40"/>
        <v>1.2964563526360541E-3</v>
      </c>
      <c r="T300">
        <v>324.95999999999998</v>
      </c>
      <c r="U300" s="184">
        <f t="shared" si="41"/>
        <v>-5.2256036741019822E-4</v>
      </c>
      <c r="V300" s="125">
        <v>7666.6</v>
      </c>
      <c r="W300" s="184">
        <f t="shared" si="42"/>
        <v>4.6033070954875155E-3</v>
      </c>
    </row>
    <row r="301" spans="1:23" ht="13" x14ac:dyDescent="0.3">
      <c r="A301" s="203">
        <v>46268</v>
      </c>
      <c r="B301">
        <v>6.7380000000000004</v>
      </c>
      <c r="C301" s="184">
        <f t="shared" si="36"/>
        <v>1.2776191191943613E-2</v>
      </c>
      <c r="D301">
        <v>77.5</v>
      </c>
      <c r="E301" s="184">
        <f t="shared" si="36"/>
        <v>3.7483266398929009E-2</v>
      </c>
      <c r="F301">
        <v>8.41</v>
      </c>
      <c r="G301" s="184">
        <f t="shared" si="36"/>
        <v>-1.1518570756934531E-2</v>
      </c>
      <c r="H301" s="125">
        <v>1652.5930000000001</v>
      </c>
      <c r="I301" s="184">
        <f t="shared" si="36"/>
        <v>8.3599163337181592E-3</v>
      </c>
      <c r="J301" s="125">
        <v>996.42399999999998</v>
      </c>
      <c r="K301" s="184">
        <f>(J301-J300)/J300</f>
        <v>1.020686994679531E-3</v>
      </c>
      <c r="L301" s="125">
        <v>1483.9749999999999</v>
      </c>
      <c r="M301" s="184">
        <f t="shared" si="37"/>
        <v>6.6464203416550403E-3</v>
      </c>
      <c r="N301" s="116">
        <v>84.64</v>
      </c>
      <c r="O301" s="184">
        <f t="shared" si="38"/>
        <v>1.0385579563089466E-2</v>
      </c>
      <c r="P301">
        <v>61.9</v>
      </c>
      <c r="Q301" s="184">
        <f t="shared" si="39"/>
        <v>1.7422748191978882E-2</v>
      </c>
      <c r="R301">
        <v>234.71</v>
      </c>
      <c r="S301" s="184">
        <f t="shared" si="40"/>
        <v>1.2990936555891322E-2</v>
      </c>
      <c r="T301">
        <v>328.21</v>
      </c>
      <c r="U301" s="184">
        <f t="shared" si="41"/>
        <v>1.0001230920728705E-2</v>
      </c>
      <c r="V301" s="125">
        <v>7747.71</v>
      </c>
      <c r="W301" s="184">
        <f t="shared" si="42"/>
        <v>1.0579657214410516E-2</v>
      </c>
    </row>
    <row r="302" spans="1:23" ht="13" x14ac:dyDescent="0.3">
      <c r="A302" s="203">
        <v>46269</v>
      </c>
      <c r="B302">
        <v>6.7359999999999998</v>
      </c>
      <c r="C302" s="184">
        <f t="shared" si="36"/>
        <v>-2.9682398337795604E-4</v>
      </c>
      <c r="D302">
        <v>82.2</v>
      </c>
      <c r="E302" s="184">
        <f t="shared" si="36"/>
        <v>6.0645161290322616E-2</v>
      </c>
      <c r="F302">
        <v>8.6560000000000006</v>
      </c>
      <c r="G302" s="184">
        <f t="shared" si="36"/>
        <v>2.9250891795481623E-2</v>
      </c>
      <c r="H302" s="125">
        <v>1646.3240000000001</v>
      </c>
      <c r="I302" s="184">
        <f t="shared" si="36"/>
        <v>-3.793432502739637E-3</v>
      </c>
      <c r="J302" s="125">
        <v>1005.58</v>
      </c>
      <c r="K302" s="184">
        <f>(J302-J301)/J301</f>
        <v>9.1888593610752675E-3</v>
      </c>
      <c r="L302" s="125">
        <v>1485.3340000000001</v>
      </c>
      <c r="M302" s="184">
        <f t="shared" si="37"/>
        <v>9.1578362169184187E-4</v>
      </c>
      <c r="N302" s="116">
        <v>83.67</v>
      </c>
      <c r="O302" s="184">
        <f t="shared" si="38"/>
        <v>-1.1460302457466905E-2</v>
      </c>
      <c r="P302">
        <v>62.94</v>
      </c>
      <c r="Q302" s="184">
        <f t="shared" si="39"/>
        <v>1.6801292407108225E-2</v>
      </c>
      <c r="R302">
        <v>234.89</v>
      </c>
      <c r="S302" s="184">
        <f t="shared" si="40"/>
        <v>7.6690383877967873E-4</v>
      </c>
      <c r="T302">
        <v>319.97000000000003</v>
      </c>
      <c r="U302" s="184">
        <f t="shared" si="41"/>
        <v>-2.5105877334633171E-2</v>
      </c>
      <c r="V302" s="125">
        <v>7718.6</v>
      </c>
      <c r="W302" s="184">
        <f t="shared" si="42"/>
        <v>-3.7572392358515834E-3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925C5-AD70-4167-9A44-FB8CB7A7B345}">
  <sheetPr>
    <tabColor theme="4" tint="0.59999389629810485"/>
  </sheetPr>
  <dimension ref="A1:C14"/>
  <sheetViews>
    <sheetView zoomScale="180" zoomScaleNormal="180" workbookViewId="0"/>
  </sheetViews>
  <sheetFormatPr defaultRowHeight="12.5" x14ac:dyDescent="0.25"/>
  <cols>
    <col min="1" max="1" width="17.1796875" customWidth="1"/>
    <col min="2" max="2" width="16.54296875" customWidth="1"/>
    <col min="3" max="3" width="15" bestFit="1" customWidth="1"/>
  </cols>
  <sheetData>
    <row r="1" spans="1:3" x14ac:dyDescent="0.25">
      <c r="A1" s="44" t="s">
        <v>3</v>
      </c>
      <c r="B1" s="45">
        <v>100000000</v>
      </c>
    </row>
    <row r="2" spans="1:3" x14ac:dyDescent="0.25">
      <c r="A2" s="46" t="s">
        <v>4</v>
      </c>
      <c r="B2" s="47">
        <v>60000000</v>
      </c>
    </row>
    <row r="3" spans="1:3" x14ac:dyDescent="0.25">
      <c r="A3" s="46" t="s">
        <v>5</v>
      </c>
      <c r="B3" s="48">
        <f>B1-B2</f>
        <v>40000000</v>
      </c>
    </row>
    <row r="4" spans="1:3" x14ac:dyDescent="0.25">
      <c r="A4" s="114" t="s">
        <v>384</v>
      </c>
      <c r="B4" s="115">
        <v>8000000</v>
      </c>
    </row>
    <row r="5" spans="1:3" x14ac:dyDescent="0.25">
      <c r="A5" s="13" t="s">
        <v>6</v>
      </c>
      <c r="B5" s="14">
        <v>27000000</v>
      </c>
    </row>
    <row r="6" spans="1:3" x14ac:dyDescent="0.25">
      <c r="A6" s="13" t="s">
        <v>7</v>
      </c>
      <c r="B6" s="14">
        <v>12000000</v>
      </c>
    </row>
    <row r="7" spans="1:3" x14ac:dyDescent="0.25">
      <c r="A7" s="13" t="s">
        <v>8</v>
      </c>
      <c r="B7" s="14">
        <v>8000000</v>
      </c>
    </row>
    <row r="8" spans="1:3" x14ac:dyDescent="0.25">
      <c r="A8" s="13" t="s">
        <v>9</v>
      </c>
      <c r="B8" s="14">
        <v>5000000</v>
      </c>
    </row>
    <row r="9" spans="1:3" x14ac:dyDescent="0.25">
      <c r="A9" s="15" t="s">
        <v>10</v>
      </c>
      <c r="B9" s="16">
        <f>SUM(B5:B8)</f>
        <v>52000000</v>
      </c>
    </row>
    <row r="10" spans="1:3" x14ac:dyDescent="0.25">
      <c r="B10" t="s">
        <v>15</v>
      </c>
      <c r="C10" t="s">
        <v>16</v>
      </c>
    </row>
    <row r="11" spans="1:3" x14ac:dyDescent="0.25">
      <c r="A11" s="17" t="s">
        <v>11</v>
      </c>
      <c r="B11" s="18">
        <v>700000</v>
      </c>
      <c r="C11" s="177">
        <f>B11/SQRT(260)</f>
        <v>43412.157106222963</v>
      </c>
    </row>
    <row r="12" spans="1:3" x14ac:dyDescent="0.25">
      <c r="A12" s="17" t="s">
        <v>12</v>
      </c>
      <c r="B12" s="18">
        <v>4000000</v>
      </c>
      <c r="C12" s="177">
        <f>B12/SQRT(260)</f>
        <v>248069.46917841694</v>
      </c>
    </row>
    <row r="13" spans="1:3" x14ac:dyDescent="0.25">
      <c r="A13" s="17" t="s">
        <v>13</v>
      </c>
      <c r="B13" s="18">
        <v>300000</v>
      </c>
      <c r="C13" s="177">
        <f>B13/SQRT(260)</f>
        <v>18605.210188381268</v>
      </c>
    </row>
    <row r="14" spans="1:3" x14ac:dyDescent="0.25">
      <c r="A14" s="17" t="s">
        <v>14</v>
      </c>
      <c r="B14" s="18">
        <v>0</v>
      </c>
    </row>
  </sheetData>
  <phoneticPr fontId="2" type="noConversion"/>
  <pageMargins left="0.75" right="0.75" top="1" bottom="1" header="0.5" footer="0.5"/>
  <pageSetup paperSize="9" orientation="portrait" verticalDpi="9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4D01A-D53B-46F4-BCE9-89E23BB5364B}">
  <dimension ref="A1:F301"/>
  <sheetViews>
    <sheetView zoomScale="190" zoomScaleNormal="190" workbookViewId="0"/>
  </sheetViews>
  <sheetFormatPr defaultRowHeight="12.5" x14ac:dyDescent="0.25"/>
  <cols>
    <col min="1" max="1" width="10.54296875" bestFit="1" customWidth="1"/>
    <col min="2" max="2" width="9.453125" bestFit="1" customWidth="1"/>
    <col min="3" max="3" width="13" bestFit="1" customWidth="1"/>
    <col min="4" max="4" width="16.7265625" customWidth="1"/>
    <col min="5" max="5" width="14" bestFit="1" customWidth="1"/>
    <col min="6" max="6" width="14.1796875" bestFit="1" customWidth="1"/>
  </cols>
  <sheetData>
    <row r="1" spans="1:6" ht="13" x14ac:dyDescent="0.3">
      <c r="A1" s="1" t="s">
        <v>0</v>
      </c>
      <c r="B1" s="1" t="s">
        <v>385</v>
      </c>
      <c r="D1" s="19" t="s">
        <v>17</v>
      </c>
      <c r="E1" s="20">
        <f>'Capital Allocation'!C11</f>
        <v>43412.157106222963</v>
      </c>
    </row>
    <row r="2" spans="1:6" ht="13" x14ac:dyDescent="0.3">
      <c r="A2" s="2">
        <v>45852</v>
      </c>
      <c r="B2" s="12">
        <v>2.0325203252032089E-3</v>
      </c>
      <c r="D2" s="19" t="s">
        <v>18</v>
      </c>
      <c r="E2" s="20"/>
      <c r="F2" s="162"/>
    </row>
    <row r="3" spans="1:6" ht="13" x14ac:dyDescent="0.3">
      <c r="A3" s="2">
        <v>45853</v>
      </c>
      <c r="B3" s="12">
        <v>-1.0953346855983648E-2</v>
      </c>
      <c r="C3" s="111"/>
      <c r="D3" s="21" t="s">
        <v>19</v>
      </c>
      <c r="E3" s="22"/>
    </row>
    <row r="4" spans="1:6" ht="13" x14ac:dyDescent="0.3">
      <c r="A4" s="2">
        <v>45854</v>
      </c>
      <c r="B4" s="12">
        <v>1.8457752255946374E-3</v>
      </c>
    </row>
    <row r="5" spans="1:6" ht="13" x14ac:dyDescent="0.3">
      <c r="A5" s="2">
        <v>45855</v>
      </c>
      <c r="B5" s="12">
        <v>8.2906857727739307E-3</v>
      </c>
      <c r="C5" s="23"/>
      <c r="D5" s="19" t="s">
        <v>17</v>
      </c>
      <c r="E5" s="20">
        <f>E1</f>
        <v>43412.157106222963</v>
      </c>
    </row>
    <row r="6" spans="1:6" ht="13" x14ac:dyDescent="0.3">
      <c r="A6" s="2">
        <v>45856</v>
      </c>
      <c r="B6" s="12">
        <v>1.1166379047811625E-3</v>
      </c>
      <c r="D6" s="19" t="s">
        <v>18</v>
      </c>
      <c r="E6" s="20"/>
      <c r="F6" s="162"/>
    </row>
    <row r="7" spans="1:6" ht="13" x14ac:dyDescent="0.3">
      <c r="A7" s="2">
        <v>45859</v>
      </c>
      <c r="B7" s="12">
        <v>-1.6223889677550206E-3</v>
      </c>
      <c r="D7" s="21" t="s">
        <v>20</v>
      </c>
      <c r="E7" s="22"/>
    </row>
    <row r="8" spans="1:6" ht="13" x14ac:dyDescent="0.3">
      <c r="A8" s="2">
        <v>45860</v>
      </c>
      <c r="B8" s="12">
        <v>-2.0312817387778469E-4</v>
      </c>
      <c r="C8" s="23"/>
    </row>
    <row r="9" spans="1:6" ht="13" x14ac:dyDescent="0.3">
      <c r="A9" s="2">
        <v>45861</v>
      </c>
      <c r="B9" s="12">
        <v>1.9504266558309648E-2</v>
      </c>
      <c r="D9" s="19" t="s">
        <v>17</v>
      </c>
      <c r="E9" s="20">
        <f>E5</f>
        <v>43412.157106222963</v>
      </c>
    </row>
    <row r="10" spans="1:6" ht="13" x14ac:dyDescent="0.3">
      <c r="A10" s="2">
        <v>45862</v>
      </c>
      <c r="B10" s="12">
        <v>9.565563969709057E-3</v>
      </c>
      <c r="D10" s="19" t="s">
        <v>18</v>
      </c>
      <c r="E10" s="20"/>
      <c r="F10" s="162"/>
    </row>
    <row r="11" spans="1:6" ht="13" x14ac:dyDescent="0.3">
      <c r="A11" s="2">
        <v>45863</v>
      </c>
      <c r="B11" s="12">
        <v>-1.3817607579944084E-3</v>
      </c>
      <c r="D11" s="21" t="s">
        <v>21</v>
      </c>
      <c r="E11" s="22"/>
    </row>
    <row r="12" spans="1:6" ht="13" x14ac:dyDescent="0.3">
      <c r="A12" s="2">
        <v>45866</v>
      </c>
      <c r="B12" s="12">
        <v>5.139355603874244E-3</v>
      </c>
    </row>
    <row r="13" spans="1:6" ht="13" x14ac:dyDescent="0.3">
      <c r="A13" s="2">
        <v>45867</v>
      </c>
      <c r="B13" s="12">
        <v>2.2222222222222306E-2</v>
      </c>
    </row>
    <row r="14" spans="1:6" ht="13" x14ac:dyDescent="0.3">
      <c r="A14" s="2">
        <v>45868</v>
      </c>
      <c r="B14" s="12">
        <v>4.3863024240092294E-2</v>
      </c>
    </row>
    <row r="15" spans="1:6" ht="13" x14ac:dyDescent="0.3">
      <c r="A15" s="2">
        <v>45869</v>
      </c>
      <c r="B15" s="12">
        <v>-2.4143015112421715E-2</v>
      </c>
    </row>
    <row r="16" spans="1:6" ht="13" x14ac:dyDescent="0.3">
      <c r="A16" s="2">
        <v>45870</v>
      </c>
      <c r="B16" s="12">
        <v>-5.5712936732766748E-2</v>
      </c>
    </row>
    <row r="17" spans="1:3" ht="13" x14ac:dyDescent="0.3">
      <c r="A17" s="2">
        <v>45873</v>
      </c>
      <c r="B17" s="12">
        <v>3.2399999999999984E-2</v>
      </c>
      <c r="C17" s="23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F80B9-0681-4C37-960F-E4FA853B7047}">
  <sheetPr>
    <tabColor rgb="FFFFFF00"/>
  </sheetPr>
  <dimension ref="A1:F301"/>
  <sheetViews>
    <sheetView zoomScale="170" zoomScaleNormal="170" workbookViewId="0"/>
  </sheetViews>
  <sheetFormatPr defaultRowHeight="12.5" x14ac:dyDescent="0.25"/>
  <cols>
    <col min="1" max="1" width="10.54296875" style="68" bestFit="1" customWidth="1"/>
    <col min="2" max="2" width="9.453125" style="68" bestFit="1" customWidth="1"/>
    <col min="3" max="3" width="13" style="68" bestFit="1" customWidth="1"/>
    <col min="4" max="4" width="16.7265625" style="68" customWidth="1"/>
    <col min="5" max="5" width="14" style="68" bestFit="1" customWidth="1"/>
    <col min="6" max="6" width="14.1796875" style="68" bestFit="1" customWidth="1"/>
    <col min="7" max="16384" width="8.7265625" style="68"/>
  </cols>
  <sheetData>
    <row r="1" spans="1:6" ht="13" x14ac:dyDescent="0.3">
      <c r="A1" s="1" t="s">
        <v>0</v>
      </c>
      <c r="B1" s="1" t="s">
        <v>385</v>
      </c>
      <c r="D1" s="187" t="s">
        <v>17</v>
      </c>
      <c r="E1" s="188">
        <f>'Capital Allocation'!C11</f>
        <v>43412.157106222963</v>
      </c>
    </row>
    <row r="2" spans="1:6" ht="11.5" customHeight="1" x14ac:dyDescent="0.3">
      <c r="A2" s="2">
        <v>45852</v>
      </c>
      <c r="B2" s="12">
        <v>2.0325203252032089E-3</v>
      </c>
      <c r="D2" s="187" t="s">
        <v>18</v>
      </c>
      <c r="E2" s="188"/>
      <c r="F2" s="189"/>
    </row>
    <row r="3" spans="1:6" ht="11.5" customHeight="1" x14ac:dyDescent="0.3">
      <c r="A3" s="2">
        <v>45853</v>
      </c>
      <c r="B3" s="12">
        <v>-1.0953346855983648E-2</v>
      </c>
      <c r="C3" s="200" t="s">
        <v>475</v>
      </c>
      <c r="D3" s="191" t="s">
        <v>19</v>
      </c>
      <c r="E3" s="192">
        <f>E2*ABS(B5)</f>
        <v>0</v>
      </c>
    </row>
    <row r="4" spans="1:6" ht="11.5" customHeight="1" x14ac:dyDescent="0.3">
      <c r="A4" s="2">
        <v>45854</v>
      </c>
      <c r="B4" s="12">
        <v>1.8457752255946374E-3</v>
      </c>
    </row>
    <row r="5" spans="1:6" ht="11.5" customHeight="1" x14ac:dyDescent="0.3">
      <c r="A5" s="2">
        <v>45855</v>
      </c>
      <c r="B5" s="12">
        <v>8.2906857727739307E-3</v>
      </c>
      <c r="C5" s="193"/>
      <c r="D5" s="187" t="s">
        <v>17</v>
      </c>
      <c r="E5" s="188">
        <f>E1</f>
        <v>43412.157106222963</v>
      </c>
    </row>
    <row r="6" spans="1:6" ht="11.5" customHeight="1" x14ac:dyDescent="0.3">
      <c r="A6" s="2">
        <v>45856</v>
      </c>
      <c r="B6" s="12">
        <v>1.1166379047811625E-3</v>
      </c>
      <c r="D6" s="187" t="s">
        <v>18</v>
      </c>
      <c r="E6" s="188"/>
      <c r="F6" s="189"/>
    </row>
    <row r="7" spans="1:6" ht="11.5" customHeight="1" x14ac:dyDescent="0.3">
      <c r="A7" s="2">
        <v>45859</v>
      </c>
      <c r="B7" s="12">
        <v>-1.6223889677550206E-3</v>
      </c>
      <c r="C7" s="190" t="s">
        <v>476</v>
      </c>
      <c r="D7" s="191" t="s">
        <v>20</v>
      </c>
      <c r="E7" s="192">
        <f>E6*ABS(B8)</f>
        <v>0</v>
      </c>
    </row>
    <row r="8" spans="1:6" ht="11.5" customHeight="1" x14ac:dyDescent="0.3">
      <c r="A8" s="2">
        <v>45860</v>
      </c>
      <c r="B8" s="12">
        <v>-2.0312817387778469E-4</v>
      </c>
      <c r="C8" s="194"/>
    </row>
    <row r="9" spans="1:6" ht="11.5" customHeight="1" x14ac:dyDescent="0.3">
      <c r="A9" s="2">
        <v>45861</v>
      </c>
      <c r="B9" s="12">
        <v>1.9504266558309648E-2</v>
      </c>
      <c r="D9" s="187" t="s">
        <v>17</v>
      </c>
      <c r="E9" s="188">
        <f>E5</f>
        <v>43412.157106222963</v>
      </c>
    </row>
    <row r="10" spans="1:6" ht="11.5" customHeight="1" x14ac:dyDescent="0.3">
      <c r="A10" s="2">
        <v>45862</v>
      </c>
      <c r="B10" s="12">
        <v>9.565563969709057E-3</v>
      </c>
      <c r="D10" s="187" t="s">
        <v>18</v>
      </c>
      <c r="E10" s="188"/>
      <c r="F10" s="189"/>
    </row>
    <row r="11" spans="1:6" ht="11.5" customHeight="1" x14ac:dyDescent="0.3">
      <c r="A11" s="2">
        <v>45863</v>
      </c>
      <c r="B11" s="12">
        <v>-1.3817607579944084E-3</v>
      </c>
      <c r="C11" s="201" t="s">
        <v>477</v>
      </c>
      <c r="D11" s="191" t="s">
        <v>21</v>
      </c>
      <c r="E11" s="192">
        <f>E10*ABS(B17)</f>
        <v>0</v>
      </c>
    </row>
    <row r="12" spans="1:6" ht="11.5" customHeight="1" x14ac:dyDescent="0.3">
      <c r="A12" s="2">
        <v>45866</v>
      </c>
      <c r="B12" s="12">
        <v>5.139355603874244E-3</v>
      </c>
    </row>
    <row r="13" spans="1:6" ht="11.5" customHeight="1" x14ac:dyDescent="0.3">
      <c r="A13" s="2">
        <v>45867</v>
      </c>
      <c r="B13" s="12">
        <v>2.2222222222222306E-2</v>
      </c>
    </row>
    <row r="14" spans="1:6" ht="11.5" customHeight="1" x14ac:dyDescent="0.3">
      <c r="A14" s="2">
        <v>45868</v>
      </c>
      <c r="B14" s="12">
        <v>4.3863024240092294E-2</v>
      </c>
    </row>
    <row r="15" spans="1:6" ht="11.5" customHeight="1" x14ac:dyDescent="0.3">
      <c r="A15" s="2">
        <v>45869</v>
      </c>
      <c r="B15" s="12">
        <v>-2.4143015112421715E-2</v>
      </c>
    </row>
    <row r="16" spans="1:6" ht="11.5" customHeight="1" x14ac:dyDescent="0.3">
      <c r="A16" s="2">
        <v>45870</v>
      </c>
      <c r="B16" s="12">
        <v>-5.5712936732766748E-2</v>
      </c>
    </row>
    <row r="17" spans="1:3" ht="11.5" customHeight="1" x14ac:dyDescent="0.3">
      <c r="A17" s="2">
        <v>45873</v>
      </c>
      <c r="B17" s="12">
        <v>3.2399999999999984E-2</v>
      </c>
      <c r="C17" s="194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50EA7-C824-4940-8DAD-5BDCDE0FEC34}">
  <dimension ref="A1:F18"/>
  <sheetViews>
    <sheetView zoomScale="150" zoomScaleNormal="150" workbookViewId="0"/>
  </sheetViews>
  <sheetFormatPr defaultColWidth="9.1796875" defaultRowHeight="12.5" x14ac:dyDescent="0.25"/>
  <cols>
    <col min="1" max="1" width="13.1796875" style="52" customWidth="1"/>
    <col min="2" max="2" width="30.26953125" style="52" customWidth="1"/>
    <col min="3" max="3" width="23.1796875" style="52" customWidth="1"/>
    <col min="4" max="4" width="17.1796875" style="52" bestFit="1" customWidth="1"/>
    <col min="5" max="5" width="12.54296875" style="52" bestFit="1" customWidth="1"/>
    <col min="6" max="6" width="19.453125" style="52" bestFit="1" customWidth="1"/>
    <col min="7" max="16384" width="9.1796875" style="52"/>
  </cols>
  <sheetData>
    <row r="1" spans="1:6" ht="13" x14ac:dyDescent="0.3">
      <c r="A1" s="50" t="s">
        <v>33</v>
      </c>
      <c r="B1" s="51" t="s">
        <v>34</v>
      </c>
    </row>
    <row r="2" spans="1:6" x14ac:dyDescent="0.25">
      <c r="A2" s="53" t="s">
        <v>35</v>
      </c>
      <c r="B2" s="54">
        <v>1.0000000000000001E-5</v>
      </c>
      <c r="C2" s="52" t="s">
        <v>36</v>
      </c>
    </row>
    <row r="3" spans="1:6" ht="13" x14ac:dyDescent="0.3">
      <c r="A3" s="53" t="s">
        <v>37</v>
      </c>
      <c r="B3" s="55">
        <v>2.0000000000000001E-4</v>
      </c>
      <c r="D3" s="56" t="s">
        <v>22</v>
      </c>
      <c r="E3" s="56" t="s">
        <v>38</v>
      </c>
      <c r="F3" s="56" t="s">
        <v>24</v>
      </c>
    </row>
    <row r="4" spans="1:6" ht="15.5" x14ac:dyDescent="0.35">
      <c r="A4" s="53" t="s">
        <v>39</v>
      </c>
      <c r="B4" s="55">
        <v>2.9999999999999997E-4</v>
      </c>
      <c r="D4" s="57" t="s">
        <v>46</v>
      </c>
      <c r="E4" s="58">
        <f>IF(D4="","",SUMIF(A2:A18,D4,B2:B18))</f>
        <v>1.6999999999999999E-3</v>
      </c>
      <c r="F4" s="59">
        <f>IF(E4="","",1-E4)</f>
        <v>0.99829999999999997</v>
      </c>
    </row>
    <row r="5" spans="1:6" x14ac:dyDescent="0.25">
      <c r="A5" s="53" t="s">
        <v>41</v>
      </c>
      <c r="B5" s="54">
        <v>3.5E-4</v>
      </c>
    </row>
    <row r="6" spans="1:6" x14ac:dyDescent="0.25">
      <c r="A6" s="53" t="s">
        <v>42</v>
      </c>
      <c r="B6" s="55">
        <v>5.0000000000000001E-4</v>
      </c>
    </row>
    <row r="7" spans="1:6" x14ac:dyDescent="0.25">
      <c r="A7" s="53" t="s">
        <v>43</v>
      </c>
      <c r="B7" s="55">
        <v>5.9999999999999995E-4</v>
      </c>
    </row>
    <row r="8" spans="1:6" x14ac:dyDescent="0.25">
      <c r="A8" s="53" t="s">
        <v>44</v>
      </c>
      <c r="B8" s="55">
        <v>8.9999999999999998E-4</v>
      </c>
    </row>
    <row r="9" spans="1:6" x14ac:dyDescent="0.25">
      <c r="A9" s="53" t="s">
        <v>45</v>
      </c>
      <c r="B9" s="55">
        <v>1.1999999999999999E-3</v>
      </c>
      <c r="D9" s="63"/>
    </row>
    <row r="10" spans="1:6" x14ac:dyDescent="0.25">
      <c r="A10" s="53" t="s">
        <v>46</v>
      </c>
      <c r="B10" s="55">
        <v>1.6999999999999999E-3</v>
      </c>
    </row>
    <row r="11" spans="1:6" x14ac:dyDescent="0.25">
      <c r="A11" s="53" t="s">
        <v>40</v>
      </c>
      <c r="B11" s="55">
        <v>5.3E-3</v>
      </c>
    </row>
    <row r="12" spans="1:6" x14ac:dyDescent="0.25">
      <c r="A12" s="53" t="s">
        <v>47</v>
      </c>
      <c r="B12" s="55">
        <v>6.0000000000000001E-3</v>
      </c>
    </row>
    <row r="13" spans="1:6" x14ac:dyDescent="0.25">
      <c r="A13" s="53" t="s">
        <v>48</v>
      </c>
      <c r="B13" s="55">
        <v>1.2E-2</v>
      </c>
    </row>
    <row r="14" spans="1:6" x14ac:dyDescent="0.25">
      <c r="A14" s="53" t="s">
        <v>49</v>
      </c>
      <c r="B14" s="55">
        <v>1.9E-2</v>
      </c>
    </row>
    <row r="15" spans="1:6" x14ac:dyDescent="0.25">
      <c r="A15" s="53" t="s">
        <v>50</v>
      </c>
      <c r="B15" s="55">
        <v>3.1E-2</v>
      </c>
    </row>
    <row r="16" spans="1:6" x14ac:dyDescent="0.25">
      <c r="A16" s="53" t="s">
        <v>51</v>
      </c>
      <c r="B16" s="55">
        <v>5.0999999999999997E-2</v>
      </c>
    </row>
    <row r="17" spans="1:2" x14ac:dyDescent="0.25">
      <c r="A17" s="53" t="s">
        <v>52</v>
      </c>
      <c r="B17" s="55">
        <v>0.10100000000000001</v>
      </c>
    </row>
    <row r="18" spans="1:2" x14ac:dyDescent="0.25">
      <c r="A18" s="53" t="s">
        <v>53</v>
      </c>
      <c r="B18" s="55">
        <v>0.21099999999999999</v>
      </c>
    </row>
  </sheetData>
  <pageMargins left="0.75" right="0.75" top="1" bottom="1" header="0.5" footer="0.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B6AF0-AB7C-40FA-B7EB-EC1A43EC779F}">
  <dimension ref="A1:J301"/>
  <sheetViews>
    <sheetView zoomScale="164" zoomScaleNormal="164" workbookViewId="0"/>
  </sheetViews>
  <sheetFormatPr defaultRowHeight="12.5" x14ac:dyDescent="0.25"/>
  <cols>
    <col min="1" max="1" width="10.54296875" bestFit="1" customWidth="1"/>
    <col min="2" max="2" width="9.453125" bestFit="1" customWidth="1"/>
    <col min="3" max="4" width="11.26953125" customWidth="1"/>
    <col min="5" max="6" width="3.453125" customWidth="1"/>
    <col min="7" max="7" width="16.7265625" customWidth="1"/>
    <col min="8" max="8" width="14" bestFit="1" customWidth="1"/>
    <col min="9" max="10" width="13" bestFit="1" customWidth="1"/>
  </cols>
  <sheetData>
    <row r="1" spans="1:10" ht="13" x14ac:dyDescent="0.3">
      <c r="A1" s="1" t="s">
        <v>0</v>
      </c>
      <c r="B1" s="1" t="s">
        <v>385</v>
      </c>
      <c r="C1" s="1" t="s">
        <v>389</v>
      </c>
      <c r="D1" s="118" t="s">
        <v>390</v>
      </c>
      <c r="G1" s="19" t="s">
        <v>17</v>
      </c>
      <c r="H1" s="20">
        <f>'Capital Allocation'!C11</f>
        <v>43412.157106222963</v>
      </c>
      <c r="I1" s="118" t="s">
        <v>385</v>
      </c>
      <c r="J1" s="118" t="s">
        <v>389</v>
      </c>
    </row>
    <row r="2" spans="1:10" ht="13" x14ac:dyDescent="0.3">
      <c r="A2" s="2">
        <v>45852</v>
      </c>
      <c r="B2" s="12">
        <v>2.0325203252032089E-3</v>
      </c>
      <c r="C2" s="12">
        <v>-1.1340206185566951E-2</v>
      </c>
      <c r="D2" s="120"/>
      <c r="G2" s="19" t="s">
        <v>18</v>
      </c>
      <c r="H2" s="20">
        <f>I2+J2</f>
        <v>1000000</v>
      </c>
      <c r="I2" s="119">
        <v>600000</v>
      </c>
      <c r="J2" s="119">
        <v>400000</v>
      </c>
    </row>
    <row r="3" spans="1:10" ht="13" x14ac:dyDescent="0.3">
      <c r="A3" s="2">
        <v>45853</v>
      </c>
      <c r="B3" s="12">
        <v>-1.0953346855983648E-2</v>
      </c>
      <c r="C3" s="12">
        <v>-2.0855057351408012E-3</v>
      </c>
      <c r="D3" s="120"/>
      <c r="E3" s="60"/>
      <c r="F3" s="60"/>
      <c r="G3" s="21" t="s">
        <v>19</v>
      </c>
      <c r="H3" s="22"/>
      <c r="I3" s="121">
        <f>I2/$H$2</f>
        <v>0.6</v>
      </c>
      <c r="J3" s="121">
        <f>J2/$H$2</f>
        <v>0.4</v>
      </c>
    </row>
    <row r="4" spans="1:10" ht="13" x14ac:dyDescent="0.3">
      <c r="A4" s="2">
        <v>45854</v>
      </c>
      <c r="B4" s="12">
        <v>1.8457752255946374E-3</v>
      </c>
      <c r="C4" s="12">
        <v>-3.0303030303030363E-2</v>
      </c>
      <c r="D4" s="120"/>
    </row>
    <row r="5" spans="1:10" ht="13" x14ac:dyDescent="0.3">
      <c r="A5" s="2">
        <v>45855</v>
      </c>
      <c r="B5" s="12">
        <v>8.2906857727739307E-3</v>
      </c>
      <c r="C5" s="12">
        <v>4.3103448275862684E-3</v>
      </c>
      <c r="D5" s="120"/>
      <c r="E5" s="23"/>
      <c r="F5" s="23"/>
      <c r="G5" s="23"/>
      <c r="H5" s="23"/>
    </row>
    <row r="6" spans="1:10" ht="13" x14ac:dyDescent="0.3">
      <c r="A6" s="2">
        <v>45856</v>
      </c>
      <c r="B6" s="12">
        <v>1.1166379047811625E-3</v>
      </c>
      <c r="C6" s="12">
        <v>-6.4377682403434387E-3</v>
      </c>
      <c r="D6" s="120"/>
      <c r="G6" s="23"/>
      <c r="H6" s="23"/>
    </row>
    <row r="7" spans="1:10" ht="13" x14ac:dyDescent="0.3">
      <c r="A7" s="2">
        <v>45859</v>
      </c>
      <c r="B7" s="12">
        <v>-1.6223889677550206E-3</v>
      </c>
      <c r="C7" s="12">
        <v>2.1598272138229251E-3</v>
      </c>
      <c r="D7" s="120"/>
      <c r="G7" s="23"/>
      <c r="H7" s="23"/>
    </row>
    <row r="8" spans="1:10" ht="13" x14ac:dyDescent="0.3">
      <c r="A8" s="2">
        <v>45860</v>
      </c>
      <c r="B8" s="12">
        <v>-2.0312817387778469E-4</v>
      </c>
      <c r="C8" s="12">
        <v>1.6163793103448889E-3</v>
      </c>
      <c r="D8" s="120"/>
      <c r="E8" s="23"/>
      <c r="F8" s="23"/>
      <c r="G8" s="23"/>
      <c r="H8" s="23"/>
    </row>
    <row r="9" spans="1:10" ht="13" x14ac:dyDescent="0.3">
      <c r="A9" s="2">
        <v>45861</v>
      </c>
      <c r="B9" s="12">
        <v>1.9504266558309648E-2</v>
      </c>
      <c r="C9" s="12">
        <v>5.4330285099515839E-2</v>
      </c>
      <c r="D9" s="120"/>
      <c r="G9" s="23"/>
      <c r="H9" s="23"/>
    </row>
    <row r="10" spans="1:10" ht="13" x14ac:dyDescent="0.3">
      <c r="A10" s="2">
        <v>45862</v>
      </c>
      <c r="B10" s="12">
        <v>9.565563969709057E-3</v>
      </c>
      <c r="C10" s="12">
        <v>5.1020408163262405E-4</v>
      </c>
      <c r="D10" s="120"/>
      <c r="G10" s="23"/>
      <c r="H10" s="23"/>
    </row>
    <row r="11" spans="1:10" ht="13" x14ac:dyDescent="0.3">
      <c r="A11" s="2">
        <v>45863</v>
      </c>
      <c r="B11" s="12">
        <v>-1.3817607579944084E-3</v>
      </c>
      <c r="C11" s="12">
        <v>4.6404895461499208E-2</v>
      </c>
      <c r="D11" s="120"/>
      <c r="G11" s="23"/>
      <c r="H11" s="23"/>
    </row>
    <row r="12" spans="1:10" ht="13" x14ac:dyDescent="0.3">
      <c r="A12" s="2">
        <v>45866</v>
      </c>
      <c r="B12" s="12">
        <v>5.139355603874244E-3</v>
      </c>
      <c r="C12" s="12">
        <v>-3.0701754385964831E-2</v>
      </c>
      <c r="D12" s="120"/>
    </row>
    <row r="13" spans="1:10" ht="13" x14ac:dyDescent="0.3">
      <c r="A13" s="2">
        <v>45867</v>
      </c>
      <c r="B13" s="12">
        <v>2.2222222222222306E-2</v>
      </c>
      <c r="C13" s="12">
        <v>-2.2121669180492739E-2</v>
      </c>
      <c r="D13" s="120"/>
    </row>
    <row r="14" spans="1:10" ht="13" x14ac:dyDescent="0.3">
      <c r="A14" s="2">
        <v>45868</v>
      </c>
      <c r="B14" s="12">
        <v>4.3863024240092294E-2</v>
      </c>
      <c r="C14" s="12">
        <v>-2.313624678663239E-2</v>
      </c>
      <c r="D14" s="120"/>
    </row>
    <row r="15" spans="1:10" ht="13" x14ac:dyDescent="0.3">
      <c r="A15" s="2">
        <v>45869</v>
      </c>
      <c r="B15" s="12">
        <v>-2.4143015112421715E-2</v>
      </c>
      <c r="C15" s="12">
        <v>0</v>
      </c>
      <c r="D15" s="120"/>
    </row>
    <row r="16" spans="1:10" ht="13" x14ac:dyDescent="0.3">
      <c r="A16" s="2">
        <v>45870</v>
      </c>
      <c r="B16" s="12">
        <v>-5.5712936732766748E-2</v>
      </c>
      <c r="C16" s="12">
        <v>-3.8947368421052661E-2</v>
      </c>
      <c r="D16" s="120"/>
    </row>
    <row r="17" spans="1:6" ht="13" x14ac:dyDescent="0.3">
      <c r="A17" s="2">
        <v>45873</v>
      </c>
      <c r="B17" s="12">
        <v>3.2399999999999984E-2</v>
      </c>
      <c r="C17" s="12">
        <v>6.5717415115006412E-3</v>
      </c>
      <c r="D17" s="120"/>
      <c r="E17" s="23"/>
      <c r="F17" s="23"/>
    </row>
    <row r="18" spans="1:6" ht="13" x14ac:dyDescent="0.3">
      <c r="A18" s="2">
        <v>45874</v>
      </c>
      <c r="B18" s="12">
        <v>-5.8117008911275185E-3</v>
      </c>
      <c r="C18" s="12">
        <v>7.0729053318823879E-3</v>
      </c>
      <c r="D18" s="120"/>
    </row>
    <row r="19" spans="1:6" ht="13" x14ac:dyDescent="0.3">
      <c r="A19" s="2">
        <v>45875</v>
      </c>
      <c r="B19" s="12">
        <v>7.9890880748247021E-3</v>
      </c>
      <c r="C19" s="12">
        <v>1.7828200972447389E-2</v>
      </c>
      <c r="D19" s="120"/>
    </row>
    <row r="20" spans="1:6" ht="13" x14ac:dyDescent="0.3">
      <c r="A20" s="2">
        <v>45876</v>
      </c>
      <c r="B20" s="12">
        <v>1.6431471099941999E-2</v>
      </c>
      <c r="C20" s="12">
        <v>2.0700636942675189E-2</v>
      </c>
      <c r="D20" s="120"/>
    </row>
    <row r="21" spans="1:6" ht="13" x14ac:dyDescent="0.3">
      <c r="A21" s="2">
        <v>45877</v>
      </c>
      <c r="B21" s="12">
        <v>1.4834537847090204E-2</v>
      </c>
      <c r="C21" s="12">
        <v>8.8403536141445065E-3</v>
      </c>
      <c r="D21" s="120"/>
    </row>
    <row r="22" spans="1:6" ht="13" x14ac:dyDescent="0.3">
      <c r="A22" s="2">
        <v>45880</v>
      </c>
      <c r="B22" s="12">
        <v>-2.061469265367339E-3</v>
      </c>
      <c r="C22" s="12">
        <v>2.1134020618556671E-2</v>
      </c>
      <c r="D22" s="120"/>
    </row>
    <row r="23" spans="1:6" ht="13" x14ac:dyDescent="0.3">
      <c r="A23" s="2">
        <v>45881</v>
      </c>
      <c r="B23" s="12">
        <v>3.3802816901408062E-3</v>
      </c>
      <c r="C23" s="12">
        <v>9.5911155981827645E-3</v>
      </c>
      <c r="D23" s="120"/>
    </row>
    <row r="24" spans="1:6" ht="13" x14ac:dyDescent="0.3">
      <c r="A24" s="2">
        <v>45882</v>
      </c>
      <c r="B24" s="12">
        <v>1.6282987085906746E-2</v>
      </c>
      <c r="C24" s="12">
        <v>0.01</v>
      </c>
      <c r="D24" s="120"/>
    </row>
    <row r="25" spans="1:6" ht="13" x14ac:dyDescent="0.3">
      <c r="A25" s="2">
        <v>45883</v>
      </c>
      <c r="B25" s="12">
        <v>1.4548802946593118E-2</v>
      </c>
      <c r="C25" s="12">
        <v>-5.9405940594058843E-3</v>
      </c>
      <c r="D25" s="120"/>
    </row>
    <row r="26" spans="1:6" ht="13" x14ac:dyDescent="0.3">
      <c r="A26" s="2">
        <v>45884</v>
      </c>
      <c r="B26" s="12">
        <v>0</v>
      </c>
      <c r="C26" s="12">
        <v>1.49402390438247E-2</v>
      </c>
      <c r="D26" s="120"/>
    </row>
    <row r="27" spans="1:6" ht="13" x14ac:dyDescent="0.3">
      <c r="A27" s="2">
        <v>45887</v>
      </c>
      <c r="B27" s="12">
        <v>-3.6304229442730915E-3</v>
      </c>
      <c r="C27" s="12">
        <v>-1.2757605495584017E-2</v>
      </c>
      <c r="D27" s="120"/>
    </row>
    <row r="28" spans="1:6" ht="13" x14ac:dyDescent="0.3">
      <c r="A28" s="2">
        <v>45888</v>
      </c>
      <c r="B28" s="12">
        <v>2.1133175441792777E-2</v>
      </c>
      <c r="C28" s="12">
        <v>1.9880715705765408E-2</v>
      </c>
      <c r="D28" s="120"/>
    </row>
    <row r="29" spans="1:6" ht="13" x14ac:dyDescent="0.3">
      <c r="A29" s="2">
        <v>45889</v>
      </c>
      <c r="B29" s="12">
        <v>-5.7091882247992908E-3</v>
      </c>
      <c r="C29" s="12">
        <v>1.4619883040935673E-2</v>
      </c>
      <c r="D29" s="120"/>
    </row>
    <row r="30" spans="1:6" ht="13" x14ac:dyDescent="0.3">
      <c r="A30" s="2">
        <v>45890</v>
      </c>
      <c r="B30" s="12">
        <v>6.4597164902206322E-3</v>
      </c>
      <c r="C30" s="12">
        <v>-7.6849183477425281E-3</v>
      </c>
      <c r="D30" s="120"/>
    </row>
    <row r="31" spans="1:6" ht="13" x14ac:dyDescent="0.3">
      <c r="A31" s="2">
        <v>45891</v>
      </c>
      <c r="B31" s="12">
        <v>5.8834016758781181E-3</v>
      </c>
      <c r="C31" s="12">
        <v>1.3552758954501507E-2</v>
      </c>
      <c r="D31" s="120"/>
    </row>
    <row r="32" spans="1:6" ht="13" x14ac:dyDescent="0.3">
      <c r="A32" s="2">
        <v>45894</v>
      </c>
      <c r="B32" s="12">
        <v>-1.2406947890819852E-3</v>
      </c>
      <c r="C32" s="12">
        <v>-5.730659025788047E-3</v>
      </c>
      <c r="D32" s="120"/>
    </row>
    <row r="33" spans="1:4" ht="13" x14ac:dyDescent="0.3">
      <c r="A33" s="2">
        <v>45895</v>
      </c>
      <c r="B33" s="12">
        <v>-1.8988464951197909E-2</v>
      </c>
      <c r="C33" s="12">
        <v>3.8424591738713326E-3</v>
      </c>
      <c r="D33" s="120"/>
    </row>
    <row r="34" spans="1:4" ht="13" x14ac:dyDescent="0.3">
      <c r="A34" s="2">
        <v>45896</v>
      </c>
      <c r="B34" s="12">
        <v>-2.5325615050651173E-2</v>
      </c>
      <c r="C34" s="12">
        <v>-7.6555023923444701E-3</v>
      </c>
      <c r="D34" s="120"/>
    </row>
    <row r="35" spans="1:4" ht="13" x14ac:dyDescent="0.3">
      <c r="A35" s="2">
        <v>45897</v>
      </c>
      <c r="B35" s="12">
        <v>3.8975501113585574E-3</v>
      </c>
      <c r="C35" s="12">
        <v>-4.8216007714561235E-3</v>
      </c>
      <c r="D35" s="120"/>
    </row>
    <row r="36" spans="1:4" ht="13" x14ac:dyDescent="0.3">
      <c r="A36" s="2">
        <v>45898</v>
      </c>
      <c r="B36" s="12">
        <v>-6.2858199297466831E-3</v>
      </c>
      <c r="C36" s="12">
        <v>-5.8139534883721753E-3</v>
      </c>
      <c r="D36" s="120"/>
    </row>
    <row r="37" spans="1:4" ht="13" x14ac:dyDescent="0.3">
      <c r="A37" s="2">
        <v>45901</v>
      </c>
      <c r="B37" s="12">
        <v>4.6511627906977403E-3</v>
      </c>
      <c r="C37" s="12">
        <v>9.7465886939579471E-4</v>
      </c>
      <c r="D37" s="120"/>
    </row>
    <row r="38" spans="1:4" ht="13" x14ac:dyDescent="0.3">
      <c r="A38" s="2">
        <v>45902</v>
      </c>
      <c r="B38" s="12">
        <v>-1.6111111111111229E-2</v>
      </c>
      <c r="C38" s="12">
        <v>-1.2658227848101238E-2</v>
      </c>
      <c r="D38" s="120"/>
    </row>
    <row r="39" spans="1:4" ht="13" x14ac:dyDescent="0.3">
      <c r="A39" s="2">
        <v>45903</v>
      </c>
      <c r="B39" s="12">
        <v>9.4108789760961669E-4</v>
      </c>
      <c r="C39" s="12">
        <v>9.8619329388554547E-4</v>
      </c>
      <c r="D39" s="120"/>
    </row>
    <row r="40" spans="1:4" ht="13" x14ac:dyDescent="0.3">
      <c r="A40" s="2">
        <v>45904</v>
      </c>
      <c r="B40" s="12">
        <v>8.4618277547951898E-3</v>
      </c>
      <c r="C40" s="12">
        <v>-1.0837438423645264E-2</v>
      </c>
      <c r="D40" s="120"/>
    </row>
    <row r="41" spans="1:4" ht="13" x14ac:dyDescent="0.3">
      <c r="A41" s="2">
        <v>45905</v>
      </c>
      <c r="B41" s="12">
        <v>-1.3425321648331169E-2</v>
      </c>
      <c r="C41" s="12">
        <v>0</v>
      </c>
      <c r="D41" s="120"/>
    </row>
    <row r="42" spans="1:4" ht="13" x14ac:dyDescent="0.3">
      <c r="A42" s="2">
        <v>45908</v>
      </c>
      <c r="B42" s="12">
        <v>1.0962010962010929E-2</v>
      </c>
      <c r="C42" s="12">
        <v>3.5856573705179223E-2</v>
      </c>
      <c r="D42" s="120"/>
    </row>
    <row r="43" spans="1:4" ht="13" x14ac:dyDescent="0.3">
      <c r="A43" s="2">
        <v>45909</v>
      </c>
      <c r="B43" s="12">
        <v>1.4021312394840189E-2</v>
      </c>
      <c r="C43" s="12">
        <v>0</v>
      </c>
      <c r="D43" s="120"/>
    </row>
    <row r="44" spans="1:4" ht="13" x14ac:dyDescent="0.3">
      <c r="A44" s="2">
        <v>45910</v>
      </c>
      <c r="B44" s="12">
        <v>2.5811209439526818E-3</v>
      </c>
      <c r="C44" s="12">
        <v>-5.7692307692307149E-3</v>
      </c>
      <c r="D44" s="120"/>
    </row>
    <row r="45" spans="1:4" ht="13" x14ac:dyDescent="0.3">
      <c r="A45" s="2">
        <v>45911</v>
      </c>
      <c r="B45" s="12">
        <v>6.4361897756528398E-3</v>
      </c>
      <c r="C45" s="12">
        <v>1.9342359767890581E-3</v>
      </c>
      <c r="D45" s="120"/>
    </row>
    <row r="46" spans="1:4" ht="13" x14ac:dyDescent="0.3">
      <c r="A46" s="2">
        <v>45912</v>
      </c>
      <c r="B46" s="12">
        <v>1.8271514708575443E-4</v>
      </c>
      <c r="C46" s="12">
        <v>-5.7915057915057366E-3</v>
      </c>
      <c r="D46" s="120"/>
    </row>
    <row r="47" spans="1:4" ht="13" x14ac:dyDescent="0.3">
      <c r="A47" s="2">
        <v>45915</v>
      </c>
      <c r="B47" s="12">
        <v>2.5392765801973007E-2</v>
      </c>
      <c r="C47" s="12">
        <v>-1.9417475728155617E-3</v>
      </c>
      <c r="D47" s="120"/>
    </row>
    <row r="48" spans="1:4" ht="13" x14ac:dyDescent="0.3">
      <c r="A48" s="2">
        <v>45916</v>
      </c>
      <c r="B48" s="12">
        <v>-2.2982362373062611E-2</v>
      </c>
      <c r="C48" s="12">
        <v>-1.4591439688715954E-2</v>
      </c>
      <c r="D48" s="120"/>
    </row>
    <row r="49" spans="1:4" ht="13" x14ac:dyDescent="0.3">
      <c r="A49" s="2">
        <v>45917</v>
      </c>
      <c r="B49" s="12">
        <v>-1.3129102844638961E-2</v>
      </c>
      <c r="C49" s="12">
        <v>-1.184600197433369E-2</v>
      </c>
      <c r="D49" s="120"/>
    </row>
    <row r="50" spans="1:4" ht="13" x14ac:dyDescent="0.3">
      <c r="A50" s="2">
        <v>45918</v>
      </c>
      <c r="B50" s="12">
        <v>5.7280118255727446E-3</v>
      </c>
      <c r="C50" s="12">
        <v>-1.0989010989010933E-2</v>
      </c>
      <c r="D50" s="120"/>
    </row>
    <row r="51" spans="1:4" ht="13" x14ac:dyDescent="0.3">
      <c r="A51" s="2">
        <v>45919</v>
      </c>
      <c r="B51" s="12">
        <v>4.7767775124013759E-3</v>
      </c>
      <c r="C51" s="12">
        <v>-4.1414141414141355E-2</v>
      </c>
      <c r="D51" s="120"/>
    </row>
    <row r="52" spans="1:4" ht="13" x14ac:dyDescent="0.3">
      <c r="A52" s="2">
        <v>45922</v>
      </c>
      <c r="B52" s="12">
        <v>-3.108429328945026E-3</v>
      </c>
      <c r="C52" s="12">
        <v>-3.4773445732349959E-2</v>
      </c>
      <c r="D52" s="120"/>
    </row>
    <row r="53" spans="1:4" ht="13" x14ac:dyDescent="0.3">
      <c r="A53" s="2">
        <v>45923</v>
      </c>
      <c r="B53" s="12">
        <v>-1.8341892883351688E-4</v>
      </c>
      <c r="C53" s="12">
        <v>3.6026200873362571E-2</v>
      </c>
      <c r="D53" s="120"/>
    </row>
    <row r="54" spans="1:4" ht="13" x14ac:dyDescent="0.3">
      <c r="A54" s="2">
        <v>45924</v>
      </c>
      <c r="B54" s="12">
        <v>-6.2373876352962414E-3</v>
      </c>
      <c r="C54" s="12">
        <v>6.3224446786090023E-3</v>
      </c>
      <c r="D54" s="120"/>
    </row>
    <row r="55" spans="1:4" ht="13" x14ac:dyDescent="0.3">
      <c r="A55" s="2">
        <v>45925</v>
      </c>
      <c r="B55" s="12">
        <v>4.0612885360901312E-3</v>
      </c>
      <c r="C55" s="12">
        <v>-1.3089005235602094E-2</v>
      </c>
      <c r="D55" s="120"/>
    </row>
    <row r="56" spans="1:4" ht="13" x14ac:dyDescent="0.3">
      <c r="A56" s="2">
        <v>45926</v>
      </c>
      <c r="B56" s="12">
        <v>2.2246736532450736E-2</v>
      </c>
      <c r="C56" s="12">
        <v>-9.5490716180371953E-3</v>
      </c>
      <c r="D56" s="120"/>
    </row>
    <row r="57" spans="1:4" ht="13" x14ac:dyDescent="0.3">
      <c r="A57" s="2">
        <v>45929</v>
      </c>
      <c r="B57" s="12">
        <v>-7.1942446043157555E-4</v>
      </c>
      <c r="C57" s="12">
        <v>5.8918050348153337E-3</v>
      </c>
      <c r="D57" s="120"/>
    </row>
    <row r="58" spans="1:4" ht="13" x14ac:dyDescent="0.3">
      <c r="A58" s="2">
        <v>45930</v>
      </c>
      <c r="B58" s="12">
        <v>1.0439164866810624E-2</v>
      </c>
      <c r="C58" s="12">
        <v>5.3248136315228968E-3</v>
      </c>
      <c r="D58" s="120"/>
    </row>
    <row r="59" spans="1:4" ht="13" x14ac:dyDescent="0.3">
      <c r="A59" s="2">
        <v>45931</v>
      </c>
      <c r="B59" s="12">
        <v>1.4250089063056658E-2</v>
      </c>
      <c r="C59" s="12">
        <v>1.0593220338982448E-3</v>
      </c>
      <c r="D59" s="120"/>
    </row>
    <row r="60" spans="1:4" ht="13" x14ac:dyDescent="0.3">
      <c r="A60" s="2">
        <v>45932</v>
      </c>
      <c r="B60" s="12">
        <v>-2.0196698278890098E-2</v>
      </c>
      <c r="C60" s="12">
        <v>9.5238095238095836E-3</v>
      </c>
      <c r="D60" s="120"/>
    </row>
    <row r="61" spans="1:4" ht="13" x14ac:dyDescent="0.3">
      <c r="A61" s="2">
        <v>45933</v>
      </c>
      <c r="B61" s="12">
        <v>5.3773077612475802E-3</v>
      </c>
      <c r="C61" s="12">
        <v>-9.9580712788260254E-3</v>
      </c>
      <c r="D61" s="120"/>
    </row>
    <row r="62" spans="1:4" ht="13" x14ac:dyDescent="0.3">
      <c r="A62" s="2">
        <v>45936</v>
      </c>
      <c r="B62" s="12">
        <v>-1.551078623640573E-2</v>
      </c>
      <c r="C62" s="12">
        <v>1.5881418740073211E-3</v>
      </c>
      <c r="D62" s="120"/>
    </row>
    <row r="63" spans="1:4" ht="13" x14ac:dyDescent="0.3">
      <c r="A63" s="2">
        <v>45937</v>
      </c>
      <c r="B63" s="12">
        <v>-2.1731256791018569E-3</v>
      </c>
      <c r="C63" s="12">
        <v>2.6427061310782241E-3</v>
      </c>
      <c r="D63" s="120"/>
    </row>
    <row r="64" spans="1:4" ht="13" x14ac:dyDescent="0.3">
      <c r="A64" s="2">
        <v>45938</v>
      </c>
      <c r="B64" s="12">
        <v>5.8076225045372108E-3</v>
      </c>
      <c r="C64" s="12">
        <v>-2.4248813916710566E-2</v>
      </c>
      <c r="D64" s="120"/>
    </row>
    <row r="65" spans="1:4" ht="13" x14ac:dyDescent="0.3">
      <c r="A65" s="2">
        <v>45939</v>
      </c>
      <c r="B65" s="12">
        <v>-6.1349693251533397E-3</v>
      </c>
      <c r="C65" s="12">
        <v>3.2414910858994833E-3</v>
      </c>
      <c r="D65" s="120"/>
    </row>
    <row r="66" spans="1:4" ht="13" x14ac:dyDescent="0.3">
      <c r="A66" s="2">
        <v>45940</v>
      </c>
      <c r="B66" s="12">
        <v>-1.4161220043573038E-2</v>
      </c>
      <c r="C66" s="12">
        <v>-1.3462574044157244E-2</v>
      </c>
      <c r="D66" s="120"/>
    </row>
    <row r="67" spans="1:4" ht="13" x14ac:dyDescent="0.3">
      <c r="A67" s="2">
        <v>45943</v>
      </c>
      <c r="B67" s="12">
        <v>9.2081031307551953E-3</v>
      </c>
      <c r="C67" s="12">
        <v>-2.7292576419213977E-3</v>
      </c>
      <c r="D67" s="120"/>
    </row>
    <row r="68" spans="1:4" ht="13" x14ac:dyDescent="0.3">
      <c r="A68" s="2">
        <v>45944</v>
      </c>
      <c r="B68" s="12">
        <v>-1.6423357664234197E-3</v>
      </c>
      <c r="C68" s="12">
        <v>6.5681444991790754E-3</v>
      </c>
      <c r="D68" s="120"/>
    </row>
    <row r="69" spans="1:4" ht="13" x14ac:dyDescent="0.3">
      <c r="A69" s="2">
        <v>45945</v>
      </c>
      <c r="B69" s="12">
        <v>-1.5902028879546653E-2</v>
      </c>
      <c r="C69" s="12">
        <v>-5.4377379010331697E-3</v>
      </c>
      <c r="D69" s="120"/>
    </row>
    <row r="70" spans="1:4" ht="13" x14ac:dyDescent="0.3">
      <c r="A70" s="2">
        <v>45946</v>
      </c>
      <c r="B70" s="12">
        <v>1.5973254086181166E-2</v>
      </c>
      <c r="C70" s="12">
        <v>-1.5855658829961757E-2</v>
      </c>
      <c r="D70" s="120"/>
    </row>
    <row r="71" spans="1:4" ht="13" x14ac:dyDescent="0.3">
      <c r="A71" s="2">
        <v>45947</v>
      </c>
      <c r="B71" s="12">
        <v>-2.2303473491773289E-2</v>
      </c>
      <c r="C71" s="12">
        <v>2.6111111111111047E-2</v>
      </c>
      <c r="D71" s="120"/>
    </row>
    <row r="72" spans="1:4" ht="13" x14ac:dyDescent="0.3">
      <c r="A72" s="2">
        <v>45950</v>
      </c>
      <c r="B72" s="12">
        <v>2.131637995512339E-2</v>
      </c>
      <c r="C72" s="12">
        <v>1.6242555495398559E-3</v>
      </c>
      <c r="D72" s="120"/>
    </row>
    <row r="73" spans="1:4" ht="13" x14ac:dyDescent="0.3">
      <c r="A73" s="2">
        <v>45951</v>
      </c>
      <c r="B73" s="12">
        <v>4.027828634199971E-3</v>
      </c>
      <c r="C73" s="12">
        <v>-7.0270270270270888E-3</v>
      </c>
      <c r="D73" s="120"/>
    </row>
    <row r="74" spans="1:4" ht="13" x14ac:dyDescent="0.3">
      <c r="A74" s="2">
        <v>45952</v>
      </c>
      <c r="B74" s="12">
        <v>-6.3822027716995151E-3</v>
      </c>
      <c r="C74" s="12">
        <v>-2.014153511159493E-2</v>
      </c>
      <c r="D74" s="120"/>
    </row>
    <row r="75" spans="1:4" ht="13" x14ac:dyDescent="0.3">
      <c r="A75" s="2">
        <v>45953</v>
      </c>
      <c r="B75" s="12">
        <v>1.8351991191050359E-4</v>
      </c>
      <c r="C75" s="12">
        <v>2.2222222222222539E-3</v>
      </c>
      <c r="D75" s="120"/>
    </row>
    <row r="76" spans="1:4" ht="13" x14ac:dyDescent="0.3">
      <c r="A76" s="2">
        <v>45954</v>
      </c>
      <c r="B76" s="12">
        <v>2.2018348623852415E-3</v>
      </c>
      <c r="C76" s="12">
        <v>1.5521064301552012E-2</v>
      </c>
      <c r="D76" s="120"/>
    </row>
    <row r="77" spans="1:4" ht="13" x14ac:dyDescent="0.3">
      <c r="A77" s="2">
        <v>45957</v>
      </c>
      <c r="B77" s="12">
        <v>1.8125228853899708E-2</v>
      </c>
      <c r="C77" s="12">
        <v>8.1877729257641921E-3</v>
      </c>
      <c r="D77" s="120"/>
    </row>
    <row r="78" spans="1:4" ht="13" x14ac:dyDescent="0.3">
      <c r="A78" s="2">
        <v>45958</v>
      </c>
      <c r="B78" s="12">
        <v>8.8113648624348825E-3</v>
      </c>
      <c r="C78" s="12">
        <v>7.5798592311857376E-3</v>
      </c>
      <c r="D78" s="120"/>
    </row>
    <row r="79" spans="1:4" ht="13" x14ac:dyDescent="0.3">
      <c r="A79" s="2">
        <v>45959</v>
      </c>
      <c r="B79" s="12">
        <v>1.1051693404634471E-2</v>
      </c>
      <c r="C79" s="12">
        <v>4.2987641053197816E-3</v>
      </c>
      <c r="D79" s="120"/>
    </row>
    <row r="80" spans="1:4" ht="13" x14ac:dyDescent="0.3">
      <c r="A80" s="2">
        <v>45960</v>
      </c>
      <c r="B80" s="12">
        <v>5.4654442877292994E-3</v>
      </c>
      <c r="C80" s="12">
        <v>-1.2841091492776915E-2</v>
      </c>
      <c r="D80" s="120"/>
    </row>
    <row r="81" spans="1:4" ht="13" x14ac:dyDescent="0.3">
      <c r="A81" s="2">
        <v>45961</v>
      </c>
      <c r="B81" s="12">
        <v>-2.2268981237945056E-2</v>
      </c>
      <c r="C81" s="12">
        <v>-6.5040650406503449E-3</v>
      </c>
      <c r="D81" s="120"/>
    </row>
    <row r="82" spans="1:4" ht="13" x14ac:dyDescent="0.3">
      <c r="A82" s="2">
        <v>45964</v>
      </c>
      <c r="B82" s="12">
        <v>-5.200860832137718E-3</v>
      </c>
      <c r="C82" s="12">
        <v>1.4729950900163604E-2</v>
      </c>
      <c r="D82" s="120"/>
    </row>
    <row r="83" spans="1:4" ht="13" x14ac:dyDescent="0.3">
      <c r="A83" s="2">
        <v>45965</v>
      </c>
      <c r="B83" s="12">
        <v>4.8674959437534047E-3</v>
      </c>
      <c r="C83" s="12">
        <v>-1.6129032258065128E-3</v>
      </c>
      <c r="D83" s="120"/>
    </row>
    <row r="84" spans="1:4" ht="13" x14ac:dyDescent="0.3">
      <c r="A84" s="2">
        <v>45966</v>
      </c>
      <c r="B84" s="12">
        <v>5.9203444564048012E-3</v>
      </c>
      <c r="C84" s="12">
        <v>2.1540118470651591E-2</v>
      </c>
      <c r="D84" s="120"/>
    </row>
    <row r="85" spans="1:4" ht="13" x14ac:dyDescent="0.3">
      <c r="A85" s="2">
        <v>45967</v>
      </c>
      <c r="B85" s="12">
        <v>-5.5288032816123737E-3</v>
      </c>
      <c r="C85" s="12">
        <v>-5.2714812862414339E-3</v>
      </c>
      <c r="D85" s="120"/>
    </row>
    <row r="86" spans="1:4" ht="13" x14ac:dyDescent="0.3">
      <c r="A86" s="2">
        <v>45968</v>
      </c>
      <c r="B86" s="12">
        <v>-7.1736011477753936E-4</v>
      </c>
      <c r="C86" s="12">
        <v>1.5368309485956575E-2</v>
      </c>
      <c r="D86" s="120"/>
    </row>
    <row r="87" spans="1:4" ht="13" x14ac:dyDescent="0.3">
      <c r="A87" s="2">
        <v>45971</v>
      </c>
      <c r="B87" s="12">
        <v>3.5534816941852031E-2</v>
      </c>
      <c r="C87" s="12">
        <v>1.7223382045929079E-2</v>
      </c>
      <c r="D87" s="120"/>
    </row>
    <row r="88" spans="1:4" ht="13" x14ac:dyDescent="0.3">
      <c r="A88" s="2">
        <v>45972</v>
      </c>
      <c r="B88" s="12">
        <v>1.33448873483537E-2</v>
      </c>
      <c r="C88" s="12">
        <v>1.3340174448435065E-2</v>
      </c>
      <c r="D88" s="120"/>
    </row>
    <row r="89" spans="1:4" ht="13" x14ac:dyDescent="0.3">
      <c r="A89" s="2">
        <v>45973</v>
      </c>
      <c r="B89" s="12">
        <v>1.5905592611595683E-2</v>
      </c>
      <c r="C89" s="12">
        <v>1.1645569620253222E-2</v>
      </c>
      <c r="D89" s="120"/>
    </row>
    <row r="90" spans="1:4" ht="13" x14ac:dyDescent="0.3">
      <c r="A90" s="2">
        <v>45974</v>
      </c>
      <c r="B90" s="12">
        <v>6.7340067340067398E-3</v>
      </c>
      <c r="C90" s="12">
        <v>2.002002002002002E-2</v>
      </c>
      <c r="D90" s="120"/>
    </row>
    <row r="91" spans="1:4" ht="13" x14ac:dyDescent="0.3">
      <c r="A91" s="2">
        <v>45975</v>
      </c>
      <c r="B91" s="12">
        <v>-3.0936454849498408E-2</v>
      </c>
      <c r="C91" s="12">
        <v>-3.3366045142296422E-2</v>
      </c>
      <c r="D91" s="120"/>
    </row>
    <row r="92" spans="1:4" ht="13" x14ac:dyDescent="0.3">
      <c r="A92" s="2">
        <v>45978</v>
      </c>
      <c r="B92" s="12">
        <v>-1.1734253666954205E-2</v>
      </c>
      <c r="C92" s="12">
        <v>2.1319796954314664E-2</v>
      </c>
      <c r="D92" s="120"/>
    </row>
    <row r="93" spans="1:4" ht="13" x14ac:dyDescent="0.3">
      <c r="A93" s="2">
        <v>45979</v>
      </c>
      <c r="B93" s="12">
        <v>-2.950934171468491E-2</v>
      </c>
      <c r="C93" s="12">
        <v>-3.0815109343936328E-2</v>
      </c>
      <c r="D93" s="120"/>
    </row>
    <row r="94" spans="1:4" ht="13" x14ac:dyDescent="0.3">
      <c r="A94" s="2">
        <v>45980</v>
      </c>
      <c r="B94" s="12">
        <v>6.2972292191436022E-3</v>
      </c>
      <c r="C94" s="12">
        <v>6.1538461538460957E-3</v>
      </c>
      <c r="D94" s="120"/>
    </row>
    <row r="95" spans="1:4" ht="13" x14ac:dyDescent="0.3">
      <c r="A95" s="2">
        <v>45981</v>
      </c>
      <c r="B95" s="12">
        <v>9.4761308778830572E-3</v>
      </c>
      <c r="C95" s="12">
        <v>-3.4658511722731822E-2</v>
      </c>
      <c r="D95" s="120"/>
    </row>
    <row r="96" spans="1:4" ht="13" x14ac:dyDescent="0.3">
      <c r="A96" s="2">
        <v>45982</v>
      </c>
      <c r="B96" s="12">
        <v>-4.782146652497367E-3</v>
      </c>
      <c r="C96" s="12">
        <v>4.0654699049630351E-2</v>
      </c>
      <c r="D96" s="120"/>
    </row>
    <row r="97" spans="1:4" ht="13" x14ac:dyDescent="0.3">
      <c r="A97" s="2">
        <v>45985</v>
      </c>
      <c r="B97" s="12">
        <v>-3.0966364121729754E-2</v>
      </c>
      <c r="C97" s="12">
        <v>-2.0294266869609334E-2</v>
      </c>
      <c r="D97" s="120"/>
    </row>
    <row r="98" spans="1:4" ht="13" x14ac:dyDescent="0.3">
      <c r="A98" s="2">
        <v>45986</v>
      </c>
      <c r="B98" s="12">
        <v>1.1753902662993582E-2</v>
      </c>
      <c r="C98" s="12">
        <v>1.0875194199896398E-2</v>
      </c>
      <c r="D98" s="120"/>
    </row>
    <row r="99" spans="1:4" ht="13" x14ac:dyDescent="0.3">
      <c r="A99" s="2">
        <v>45987</v>
      </c>
      <c r="B99" s="12">
        <v>1.3614086041023649E-2</v>
      </c>
      <c r="C99" s="12">
        <v>-1.5368852459015521E-3</v>
      </c>
      <c r="D99" s="120"/>
    </row>
    <row r="100" spans="1:4" ht="13" x14ac:dyDescent="0.3">
      <c r="A100" s="2">
        <v>45988</v>
      </c>
      <c r="B100" s="12">
        <v>-1.4326647564469929E-3</v>
      </c>
      <c r="C100" s="12">
        <v>6.1570035915853695E-3</v>
      </c>
      <c r="D100" s="120"/>
    </row>
    <row r="101" spans="1:4" ht="13" x14ac:dyDescent="0.3">
      <c r="A101" s="2">
        <v>45989</v>
      </c>
      <c r="B101" s="12">
        <v>1.7934002869441671E-3</v>
      </c>
      <c r="C101" s="12">
        <v>1.1728709841917448E-2</v>
      </c>
      <c r="D101" s="120"/>
    </row>
    <row r="102" spans="1:4" ht="13" x14ac:dyDescent="0.3">
      <c r="A102" s="2">
        <v>45992</v>
      </c>
      <c r="B102" s="12">
        <v>-1.9692087361260508E-3</v>
      </c>
      <c r="C102" s="12">
        <v>1.8145161290322551E-2</v>
      </c>
      <c r="D102" s="120"/>
    </row>
    <row r="103" spans="1:4" ht="13" x14ac:dyDescent="0.3">
      <c r="A103" s="2">
        <v>45993</v>
      </c>
      <c r="B103" s="12">
        <v>4.6636771300448071E-3</v>
      </c>
      <c r="C103" s="12">
        <v>1.3861386138613917E-2</v>
      </c>
      <c r="D103" s="120"/>
    </row>
    <row r="104" spans="1:4" ht="13" x14ac:dyDescent="0.3">
      <c r="A104" s="2">
        <v>45994</v>
      </c>
      <c r="B104" s="12">
        <v>-3.3922513836815082E-3</v>
      </c>
      <c r="C104" s="12">
        <v>0</v>
      </c>
      <c r="D104" s="120"/>
    </row>
    <row r="105" spans="1:4" ht="13" x14ac:dyDescent="0.3">
      <c r="A105" s="2">
        <v>45995</v>
      </c>
      <c r="B105" s="12">
        <v>6.4493013256898025E-3</v>
      </c>
      <c r="C105" s="12">
        <v>3.0273437499999944E-2</v>
      </c>
      <c r="D105" s="120"/>
    </row>
    <row r="106" spans="1:4" ht="13" x14ac:dyDescent="0.3">
      <c r="A106" s="2">
        <v>45996</v>
      </c>
      <c r="B106" s="12">
        <v>-8.8999644001422091E-4</v>
      </c>
      <c r="C106" s="12">
        <v>3.981042654028439E-2</v>
      </c>
      <c r="D106" s="120"/>
    </row>
    <row r="107" spans="1:4" ht="13" x14ac:dyDescent="0.3">
      <c r="A107" s="2">
        <v>45999</v>
      </c>
      <c r="B107" s="12">
        <v>1.7815784785319413E-3</v>
      </c>
      <c r="C107" s="12">
        <v>-1.549680948040112E-2</v>
      </c>
      <c r="D107" s="120"/>
    </row>
    <row r="108" spans="1:4" ht="13" x14ac:dyDescent="0.3">
      <c r="A108" s="2">
        <v>46000</v>
      </c>
      <c r="B108" s="12">
        <v>8.5363684865730118E-3</v>
      </c>
      <c r="C108" s="12">
        <v>1.2962962962963016E-2</v>
      </c>
      <c r="D108" s="120"/>
    </row>
    <row r="109" spans="1:4" ht="13" x14ac:dyDescent="0.3">
      <c r="A109" s="2">
        <v>46001</v>
      </c>
      <c r="B109" s="12">
        <v>-6.5244225004408253E-3</v>
      </c>
      <c r="C109" s="12">
        <v>-1.2797074954296212E-2</v>
      </c>
      <c r="D109" s="120"/>
    </row>
    <row r="110" spans="1:4" ht="13" x14ac:dyDescent="0.3">
      <c r="A110" s="2">
        <v>46002</v>
      </c>
      <c r="B110" s="12">
        <v>1.5974440894568665E-2</v>
      </c>
      <c r="C110" s="12">
        <v>9.2592592592587327E-4</v>
      </c>
      <c r="D110" s="120"/>
    </row>
    <row r="111" spans="1:4" ht="13" x14ac:dyDescent="0.3">
      <c r="A111" s="2">
        <v>46003</v>
      </c>
      <c r="B111" s="12">
        <v>-9.6086652690427331E-3</v>
      </c>
      <c r="C111" s="12">
        <v>-1.8501387604069254E-3</v>
      </c>
      <c r="D111" s="120"/>
    </row>
    <row r="112" spans="1:4" ht="13" x14ac:dyDescent="0.3">
      <c r="A112" s="2">
        <v>46006</v>
      </c>
      <c r="B112" s="12">
        <v>2.1167754454048355E-2</v>
      </c>
      <c r="C112" s="12">
        <v>1.0194624652455924E-2</v>
      </c>
      <c r="D112" s="120"/>
    </row>
    <row r="113" spans="1:4" ht="13" x14ac:dyDescent="0.3">
      <c r="A113" s="2">
        <v>46007</v>
      </c>
      <c r="B113" s="12">
        <v>-1.0364484366901605E-3</v>
      </c>
      <c r="C113" s="12">
        <v>-1.1009174311926632E-2</v>
      </c>
      <c r="D113" s="120"/>
    </row>
    <row r="114" spans="1:4" ht="13" x14ac:dyDescent="0.3">
      <c r="A114" s="2">
        <v>46008</v>
      </c>
      <c r="B114" s="12">
        <v>8.1272695832612322E-3</v>
      </c>
      <c r="C114" s="12">
        <v>-8.3487940630796991E-3</v>
      </c>
      <c r="D114" s="120"/>
    </row>
    <row r="115" spans="1:4" ht="13" x14ac:dyDescent="0.3">
      <c r="A115" s="2">
        <v>46009</v>
      </c>
      <c r="B115" s="12">
        <v>9.2624356775300627E-3</v>
      </c>
      <c r="C115" s="12">
        <v>-1.9644527595884084E-2</v>
      </c>
      <c r="D115" s="120"/>
    </row>
    <row r="116" spans="1:4" ht="13" x14ac:dyDescent="0.3">
      <c r="A116" s="2">
        <v>46010</v>
      </c>
      <c r="B116" s="12">
        <v>5.0985723997279669E-3</v>
      </c>
      <c r="C116" s="12">
        <v>2.8625954198473014E-3</v>
      </c>
      <c r="D116" s="120"/>
    </row>
    <row r="117" spans="1:4" ht="13" x14ac:dyDescent="0.3">
      <c r="A117" s="2">
        <v>46013</v>
      </c>
      <c r="B117" s="12">
        <v>-5.410889414947587E-3</v>
      </c>
      <c r="C117" s="12">
        <v>6.6603235014272393E-3</v>
      </c>
      <c r="D117" s="120"/>
    </row>
    <row r="118" spans="1:4" ht="13" x14ac:dyDescent="0.3">
      <c r="A118" s="2">
        <v>46014</v>
      </c>
      <c r="B118" s="12">
        <v>-1.8701122067322736E-3</v>
      </c>
      <c r="C118" s="12">
        <v>-8.5066162570887668E-3</v>
      </c>
      <c r="D118" s="120"/>
    </row>
    <row r="119" spans="1:4" ht="13" x14ac:dyDescent="0.3">
      <c r="A119" s="2">
        <v>46015</v>
      </c>
      <c r="B119" s="12">
        <v>0</v>
      </c>
      <c r="C119" s="12">
        <v>0</v>
      </c>
      <c r="D119" s="120"/>
    </row>
    <row r="120" spans="1:4" ht="13" x14ac:dyDescent="0.3">
      <c r="A120" s="2">
        <v>46016</v>
      </c>
      <c r="B120" s="12">
        <v>0</v>
      </c>
      <c r="C120" s="12">
        <v>0</v>
      </c>
      <c r="D120" s="120"/>
    </row>
    <row r="121" spans="1:4" ht="13" x14ac:dyDescent="0.3">
      <c r="A121" s="2">
        <v>46017</v>
      </c>
      <c r="B121" s="12">
        <v>0</v>
      </c>
      <c r="C121" s="12">
        <v>0</v>
      </c>
      <c r="D121" s="120"/>
    </row>
    <row r="122" spans="1:4" ht="13" x14ac:dyDescent="0.3">
      <c r="A122" s="2">
        <v>46020</v>
      </c>
      <c r="B122" s="12">
        <v>-5.6208482370976596E-3</v>
      </c>
      <c r="C122" s="12">
        <v>-7.6263107721640739E-3</v>
      </c>
      <c r="D122" s="120"/>
    </row>
    <row r="123" spans="1:4" ht="13" x14ac:dyDescent="0.3">
      <c r="A123" s="2">
        <v>46021</v>
      </c>
      <c r="B123" s="12">
        <v>1.4217197670435113E-2</v>
      </c>
      <c r="C123" s="12">
        <v>2.8818443804035677E-3</v>
      </c>
      <c r="D123" s="120"/>
    </row>
    <row r="124" spans="1:4" ht="13" x14ac:dyDescent="0.3">
      <c r="A124" s="2">
        <v>46022</v>
      </c>
      <c r="B124" s="12">
        <v>0</v>
      </c>
      <c r="C124" s="12">
        <v>0</v>
      </c>
      <c r="D124" s="120"/>
    </row>
    <row r="125" spans="1:4" ht="13" x14ac:dyDescent="0.3">
      <c r="A125" s="2">
        <v>46023</v>
      </c>
      <c r="B125" s="12">
        <v>0</v>
      </c>
      <c r="C125" s="12">
        <v>0</v>
      </c>
      <c r="D125" s="120"/>
    </row>
    <row r="126" spans="1:4" ht="13" x14ac:dyDescent="0.3">
      <c r="A126" s="2">
        <v>46024</v>
      </c>
      <c r="B126" s="12">
        <v>5.9111636547880663E-3</v>
      </c>
      <c r="C126" s="12">
        <v>1.628352490421445E-2</v>
      </c>
      <c r="D126" s="120"/>
    </row>
    <row r="127" spans="1:4" ht="13" x14ac:dyDescent="0.3">
      <c r="A127" s="2">
        <v>46027</v>
      </c>
      <c r="B127" s="12">
        <v>1.4103425117528479E-2</v>
      </c>
      <c r="C127" s="12">
        <v>-1.9792648444863285E-2</v>
      </c>
      <c r="D127" s="120"/>
    </row>
    <row r="128" spans="1:4" ht="13" x14ac:dyDescent="0.3">
      <c r="A128" s="2">
        <v>46028</v>
      </c>
      <c r="B128" s="12">
        <v>-1.0099337748344362E-2</v>
      </c>
      <c r="C128" s="12">
        <v>9.6153846153846159E-3</v>
      </c>
      <c r="D128" s="120"/>
    </row>
    <row r="129" spans="1:4" ht="13" x14ac:dyDescent="0.3">
      <c r="A129" s="2">
        <v>46029</v>
      </c>
      <c r="B129" s="12">
        <v>-1.2042147516307085E-2</v>
      </c>
      <c r="C129" s="12">
        <v>-1.1428571428571456E-2</v>
      </c>
      <c r="D129" s="120"/>
    </row>
    <row r="130" spans="1:4" ht="13" x14ac:dyDescent="0.3">
      <c r="A130" s="2">
        <v>46030</v>
      </c>
      <c r="B130" s="12">
        <v>6.4330455391908336E-3</v>
      </c>
      <c r="C130" s="12">
        <v>-3.8535645472060837E-3</v>
      </c>
      <c r="D130" s="120"/>
    </row>
    <row r="131" spans="1:4" ht="13" x14ac:dyDescent="0.3">
      <c r="A131" s="2">
        <v>46031</v>
      </c>
      <c r="B131" s="12">
        <v>-2.6913372582001703E-3</v>
      </c>
      <c r="C131" s="12">
        <v>1.1605415860734899E-2</v>
      </c>
      <c r="D131" s="120"/>
    </row>
    <row r="132" spans="1:4" ht="13" x14ac:dyDescent="0.3">
      <c r="A132" s="2">
        <v>46034</v>
      </c>
      <c r="B132" s="12">
        <v>1.0457075392140225E-2</v>
      </c>
      <c r="C132" s="12">
        <v>0</v>
      </c>
      <c r="D132" s="120"/>
    </row>
    <row r="133" spans="1:4" ht="13" x14ac:dyDescent="0.3">
      <c r="A133" s="2">
        <v>46035</v>
      </c>
      <c r="B133" s="12">
        <v>-1.6691704222991917E-4</v>
      </c>
      <c r="C133" s="12">
        <v>-2.1988527724665367E-2</v>
      </c>
      <c r="D133" s="120"/>
    </row>
    <row r="134" spans="1:4" ht="13" x14ac:dyDescent="0.3">
      <c r="A134" s="2">
        <v>46036</v>
      </c>
      <c r="B134" s="12">
        <v>-2.8380634390651666E-3</v>
      </c>
      <c r="C134" s="12">
        <v>8.7976539589443379E-3</v>
      </c>
      <c r="D134" s="120"/>
    </row>
    <row r="135" spans="1:4" ht="13" x14ac:dyDescent="0.3">
      <c r="A135" s="2">
        <v>46037</v>
      </c>
      <c r="B135" s="12">
        <v>5.1900217646073492E-3</v>
      </c>
      <c r="C135" s="12">
        <v>1.9379844961240585E-3</v>
      </c>
      <c r="D135" s="120"/>
    </row>
    <row r="136" spans="1:4" ht="13" x14ac:dyDescent="0.3">
      <c r="A136" s="2">
        <v>46038</v>
      </c>
      <c r="B136" s="12">
        <v>-1.0659560293137771E-2</v>
      </c>
      <c r="C136" s="12">
        <v>-1.6441005802707957E-2</v>
      </c>
      <c r="D136" s="120"/>
    </row>
    <row r="137" spans="1:4" ht="13" x14ac:dyDescent="0.3">
      <c r="A137" s="2">
        <v>46041</v>
      </c>
      <c r="B137" s="12">
        <v>-6.9023569023569644E-3</v>
      </c>
      <c r="C137" s="12">
        <v>-2.6548672566371709E-2</v>
      </c>
      <c r="D137" s="120"/>
    </row>
    <row r="138" spans="1:4" ht="13" x14ac:dyDescent="0.3">
      <c r="A138" s="2">
        <v>46042</v>
      </c>
      <c r="B138" s="12">
        <v>-2.4410917104594022E-2</v>
      </c>
      <c r="C138" s="12">
        <v>-2.0707070707070677E-2</v>
      </c>
      <c r="D138" s="120"/>
    </row>
    <row r="139" spans="1:4" ht="13" x14ac:dyDescent="0.3">
      <c r="A139" s="2">
        <v>46043</v>
      </c>
      <c r="B139" s="12">
        <v>4.3440486533449793E-3</v>
      </c>
      <c r="C139" s="12">
        <v>6.2403300670448657E-2</v>
      </c>
      <c r="D139" s="120"/>
    </row>
    <row r="140" spans="1:4" ht="13" x14ac:dyDescent="0.3">
      <c r="A140" s="2">
        <v>46044</v>
      </c>
      <c r="B140" s="12">
        <v>1.1245674740484343E-2</v>
      </c>
      <c r="C140" s="12">
        <v>1.4563106796116505E-2</v>
      </c>
      <c r="D140" s="120"/>
    </row>
    <row r="141" spans="1:4" ht="13" x14ac:dyDescent="0.3">
      <c r="A141" s="2">
        <v>46045</v>
      </c>
      <c r="B141" s="12">
        <v>-9.580838323353302E-3</v>
      </c>
      <c r="C141" s="12">
        <v>1.2440191387559781E-2</v>
      </c>
      <c r="D141" s="120"/>
    </row>
    <row r="142" spans="1:4" ht="13" x14ac:dyDescent="0.3">
      <c r="A142" s="2">
        <v>46048</v>
      </c>
      <c r="B142" s="12">
        <v>1.3301088270858519E-2</v>
      </c>
      <c r="C142" s="12">
        <v>-1.0396975425330759E-2</v>
      </c>
      <c r="D142" s="120"/>
    </row>
    <row r="143" spans="1:4" ht="13" x14ac:dyDescent="0.3">
      <c r="A143" s="2">
        <v>46049</v>
      </c>
      <c r="B143" s="12">
        <v>1.5172178656665602E-2</v>
      </c>
      <c r="C143" s="12">
        <v>-1.5281757402101323E-2</v>
      </c>
      <c r="D143" s="120"/>
    </row>
    <row r="144" spans="1:4" ht="13" x14ac:dyDescent="0.3">
      <c r="A144" s="2">
        <v>46050</v>
      </c>
      <c r="B144" s="12">
        <v>-1.4273719563392101E-2</v>
      </c>
      <c r="C144" s="12">
        <v>-1.2609117361784649E-2</v>
      </c>
      <c r="D144" s="120"/>
    </row>
    <row r="145" spans="1:4" ht="13" x14ac:dyDescent="0.3">
      <c r="A145" s="2">
        <v>46051</v>
      </c>
      <c r="B145" s="12">
        <v>-5.1107325383305362E-3</v>
      </c>
      <c r="C145" s="12">
        <v>1.5717092337917571E-2</v>
      </c>
      <c r="D145" s="120"/>
    </row>
    <row r="146" spans="1:4" ht="13" x14ac:dyDescent="0.3">
      <c r="A146" s="2">
        <v>46052</v>
      </c>
      <c r="B146" s="12">
        <v>2.1575342465753482E-2</v>
      </c>
      <c r="C146" s="12">
        <v>-3.8684719535783912E-3</v>
      </c>
      <c r="D146" s="120"/>
    </row>
    <row r="147" spans="1:4" ht="13" x14ac:dyDescent="0.3">
      <c r="A147" s="2">
        <v>46055</v>
      </c>
      <c r="B147" s="12">
        <v>2.1790144150184211E-3</v>
      </c>
      <c r="C147" s="12">
        <v>-6.7961165048543966E-3</v>
      </c>
      <c r="D147" s="120"/>
    </row>
    <row r="148" spans="1:4" ht="13" x14ac:dyDescent="0.3">
      <c r="A148" s="2">
        <v>46056</v>
      </c>
      <c r="B148" s="12">
        <v>1.5554440541896633E-2</v>
      </c>
      <c r="C148" s="12">
        <v>2.9325513196480661E-3</v>
      </c>
      <c r="D148" s="120"/>
    </row>
    <row r="149" spans="1:4" ht="13" x14ac:dyDescent="0.3">
      <c r="A149" s="2">
        <v>46057</v>
      </c>
      <c r="B149" s="12">
        <v>9.2226613965744487E-3</v>
      </c>
      <c r="C149" s="12">
        <v>1.9493177387914232E-2</v>
      </c>
      <c r="D149" s="120"/>
    </row>
    <row r="150" spans="1:4" ht="13" x14ac:dyDescent="0.3">
      <c r="A150" s="2">
        <v>46058</v>
      </c>
      <c r="B150" s="12">
        <v>-3.7206266318537816E-2</v>
      </c>
      <c r="C150" s="12">
        <v>-2.2944550669215982E-2</v>
      </c>
      <c r="D150" s="120"/>
    </row>
    <row r="151" spans="1:4" ht="13" x14ac:dyDescent="0.3">
      <c r="A151" s="2">
        <v>46059</v>
      </c>
      <c r="B151" s="12">
        <v>1.1186440677966073E-2</v>
      </c>
      <c r="C151" s="12">
        <v>-6.8493150684931781E-3</v>
      </c>
      <c r="D151" s="120"/>
    </row>
    <row r="152" spans="1:4" ht="13" x14ac:dyDescent="0.3">
      <c r="A152" s="2">
        <v>46062</v>
      </c>
      <c r="B152" s="12">
        <v>1.3912168957425442E-2</v>
      </c>
      <c r="C152" s="12">
        <v>9.8522167487679127E-4</v>
      </c>
      <c r="D152" s="120"/>
    </row>
    <row r="153" spans="1:4" ht="13" x14ac:dyDescent="0.3">
      <c r="A153" s="2">
        <v>46063</v>
      </c>
      <c r="B153" s="12">
        <v>-1.6531658125315489E-4</v>
      </c>
      <c r="C153" s="12">
        <v>3.2480314960630037E-2</v>
      </c>
      <c r="D153" s="120"/>
    </row>
    <row r="154" spans="1:4" ht="13" x14ac:dyDescent="0.3">
      <c r="A154" s="2">
        <v>46064</v>
      </c>
      <c r="B154" s="12">
        <v>-2.6289682539682509E-2</v>
      </c>
      <c r="C154" s="12">
        <v>0</v>
      </c>
      <c r="D154" s="120"/>
    </row>
    <row r="155" spans="1:4" ht="13" x14ac:dyDescent="0.3">
      <c r="A155" s="2">
        <v>46065</v>
      </c>
      <c r="B155" s="12">
        <v>-6.9621327899474219E-3</v>
      </c>
      <c r="C155" s="12">
        <v>-2.0019065776930491E-2</v>
      </c>
      <c r="D155" s="120"/>
    </row>
    <row r="156" spans="1:4" ht="13" x14ac:dyDescent="0.3">
      <c r="A156" s="2">
        <v>46066</v>
      </c>
      <c r="B156" s="12">
        <v>-2.5820793433652497E-2</v>
      </c>
      <c r="C156" s="12">
        <v>7.7821011673151474E-3</v>
      </c>
      <c r="D156" s="120"/>
    </row>
    <row r="157" spans="1:4" ht="13" x14ac:dyDescent="0.3">
      <c r="A157" s="2">
        <v>46069</v>
      </c>
      <c r="B157" s="12">
        <v>-7.8988941548183127E-3</v>
      </c>
      <c r="C157" s="12">
        <v>-1.2548262548262521E-2</v>
      </c>
      <c r="D157" s="120"/>
    </row>
    <row r="158" spans="1:4" ht="13" x14ac:dyDescent="0.3">
      <c r="A158" s="2">
        <v>46070</v>
      </c>
      <c r="B158" s="12">
        <v>1.2738853503184724E-2</v>
      </c>
      <c r="C158" s="12">
        <v>1.955034213098757E-3</v>
      </c>
      <c r="D158" s="120"/>
    </row>
    <row r="159" spans="1:4" ht="13" x14ac:dyDescent="0.3">
      <c r="A159" s="2">
        <v>46071</v>
      </c>
      <c r="B159" s="12">
        <v>1.9916142557651971E-2</v>
      </c>
      <c r="C159" s="12">
        <v>1.1707317073170759E-2</v>
      </c>
      <c r="D159" s="120"/>
    </row>
    <row r="160" spans="1:4" ht="13" x14ac:dyDescent="0.3">
      <c r="A160" s="2">
        <v>46072</v>
      </c>
      <c r="B160" s="12">
        <v>-1.5416238437821148E-2</v>
      </c>
      <c r="C160" s="12">
        <v>-1.2536162005785893E-2</v>
      </c>
      <c r="D160" s="120"/>
    </row>
    <row r="161" spans="1:4" ht="13" x14ac:dyDescent="0.3">
      <c r="A161" s="2">
        <v>46073</v>
      </c>
      <c r="B161" s="12">
        <v>2.1398747390396697E-2</v>
      </c>
      <c r="C161" s="12">
        <v>6.835937499999889E-3</v>
      </c>
      <c r="D161" s="120"/>
    </row>
    <row r="162" spans="1:4" ht="13" x14ac:dyDescent="0.3">
      <c r="A162" s="2">
        <v>46076</v>
      </c>
      <c r="B162" s="12">
        <v>-1.3626298756600249E-3</v>
      </c>
      <c r="C162" s="12">
        <v>-2.3278370514063933E-2</v>
      </c>
      <c r="D162" s="120"/>
    </row>
    <row r="163" spans="1:4" ht="13" x14ac:dyDescent="0.3">
      <c r="A163" s="2">
        <v>46077</v>
      </c>
      <c r="B163" s="12">
        <v>-1.7397236909432085E-2</v>
      </c>
      <c r="C163" s="12">
        <v>1.6881827209533296E-2</v>
      </c>
      <c r="D163" s="120"/>
    </row>
    <row r="164" spans="1:4" ht="13" x14ac:dyDescent="0.3">
      <c r="A164" s="2">
        <v>46078</v>
      </c>
      <c r="B164" s="12">
        <v>8.8526297517792316E-3</v>
      </c>
      <c r="C164" s="12">
        <v>-1.7578125000000111E-2</v>
      </c>
      <c r="D164" s="120"/>
    </row>
    <row r="165" spans="1:4" ht="13" x14ac:dyDescent="0.3">
      <c r="A165" s="2">
        <v>46079</v>
      </c>
      <c r="B165" s="12">
        <v>1.2560220233998538E-2</v>
      </c>
      <c r="C165" s="12">
        <v>9.9403578528835528E-4</v>
      </c>
      <c r="D165" s="120"/>
    </row>
    <row r="166" spans="1:4" ht="13" x14ac:dyDescent="0.3">
      <c r="A166" s="2">
        <v>46080</v>
      </c>
      <c r="B166" s="12">
        <v>-8.4961767204757566E-3</v>
      </c>
      <c r="C166" s="12">
        <v>7.9443892750744507E-3</v>
      </c>
      <c r="D166" s="120"/>
    </row>
    <row r="167" spans="1:4" ht="13" x14ac:dyDescent="0.3">
      <c r="A167" s="2">
        <v>46083</v>
      </c>
      <c r="B167" s="12">
        <v>-3.9417309340188438E-2</v>
      </c>
      <c r="C167" s="12">
        <v>-3.2019704433497539E-2</v>
      </c>
      <c r="D167" s="120"/>
    </row>
    <row r="168" spans="1:4" ht="13" x14ac:dyDescent="0.3">
      <c r="A168" s="2">
        <v>46084</v>
      </c>
      <c r="B168" s="12">
        <v>-4.9955396966993797E-2</v>
      </c>
      <c r="C168" s="12">
        <v>-2.0356234096692113E-2</v>
      </c>
      <c r="D168" s="120"/>
    </row>
    <row r="169" spans="1:4" ht="13" x14ac:dyDescent="0.3">
      <c r="A169" s="2">
        <v>46085</v>
      </c>
      <c r="B169" s="12">
        <v>1.8215962441314466E-2</v>
      </c>
      <c r="C169" s="12">
        <v>1.5584415584416174E-3</v>
      </c>
      <c r="D169" s="120"/>
    </row>
    <row r="170" spans="1:4" ht="13" x14ac:dyDescent="0.3">
      <c r="A170" s="2">
        <v>46086</v>
      </c>
      <c r="B170" s="12">
        <v>-1.9734415344891058E-2</v>
      </c>
      <c r="C170" s="12">
        <v>-1.9190871369294694E-2</v>
      </c>
      <c r="D170" s="120"/>
    </row>
    <row r="171" spans="1:4" ht="13" x14ac:dyDescent="0.3">
      <c r="A171" s="2">
        <v>46087</v>
      </c>
      <c r="B171" s="12">
        <v>-2.0884289746002004E-2</v>
      </c>
      <c r="C171" s="12">
        <v>-1.6922263352723368E-2</v>
      </c>
      <c r="D171" s="120"/>
    </row>
    <row r="172" spans="1:4" ht="13" x14ac:dyDescent="0.3">
      <c r="A172" s="2">
        <v>46090</v>
      </c>
      <c r="B172" s="12">
        <v>1.9215987701774289E-4</v>
      </c>
      <c r="C172" s="12">
        <v>-3.1737493275954841E-2</v>
      </c>
      <c r="D172" s="120"/>
    </row>
    <row r="173" spans="1:4" ht="13" x14ac:dyDescent="0.3">
      <c r="A173" s="2">
        <v>46091</v>
      </c>
      <c r="B173" s="12">
        <v>3.0355427473583163E-2</v>
      </c>
      <c r="C173" s="12">
        <v>2.8333333333333301E-2</v>
      </c>
      <c r="D173" s="120"/>
    </row>
    <row r="174" spans="1:4" ht="13" x14ac:dyDescent="0.3">
      <c r="A174" s="2">
        <v>46092</v>
      </c>
      <c r="B174" s="12">
        <v>-7.8314376281933065E-3</v>
      </c>
      <c r="C174" s="12">
        <v>4.3219881145327467E-3</v>
      </c>
      <c r="D174" s="120"/>
    </row>
    <row r="175" spans="1:4" ht="13" x14ac:dyDescent="0.3">
      <c r="A175" s="2">
        <v>46093</v>
      </c>
      <c r="B175" s="12">
        <v>-1.9921067468520931E-2</v>
      </c>
      <c r="C175" s="12">
        <v>-5.3792361484669175E-3</v>
      </c>
      <c r="D175" s="120"/>
    </row>
    <row r="176" spans="1:4" ht="13" x14ac:dyDescent="0.3">
      <c r="A176" s="2">
        <v>46094</v>
      </c>
      <c r="B176" s="12">
        <v>-1.3614573346116919E-2</v>
      </c>
      <c r="C176" s="12">
        <v>-2.6500811249323988E-2</v>
      </c>
      <c r="D176" s="120"/>
    </row>
    <row r="177" spans="1:4" ht="13" x14ac:dyDescent="0.3">
      <c r="A177" s="2">
        <v>46097</v>
      </c>
      <c r="B177" s="12">
        <v>-5.6376360808709008E-3</v>
      </c>
      <c r="C177" s="12">
        <v>1.4999999999999937E-2</v>
      </c>
      <c r="D177" s="120"/>
    </row>
    <row r="178" spans="1:4" ht="13" x14ac:dyDescent="0.3">
      <c r="A178" s="2">
        <v>46098</v>
      </c>
      <c r="B178" s="12">
        <v>1.0948191593352892E-2</v>
      </c>
      <c r="C178" s="12">
        <v>-1.9704433497536915E-2</v>
      </c>
      <c r="D178" s="120"/>
    </row>
    <row r="179" spans="1:4" ht="13" x14ac:dyDescent="0.3">
      <c r="A179" s="2">
        <v>46099</v>
      </c>
      <c r="B179" s="12">
        <v>8.3156062657126564E-3</v>
      </c>
      <c r="C179" s="12">
        <v>1.5633724176437807E-2</v>
      </c>
      <c r="D179" s="120"/>
    </row>
    <row r="180" spans="1:4" ht="13" x14ac:dyDescent="0.3">
      <c r="A180" s="2">
        <v>46100</v>
      </c>
      <c r="B180" s="12">
        <v>-2.6083621020329902E-2</v>
      </c>
      <c r="C180" s="12">
        <v>-1.5393073117097368E-2</v>
      </c>
      <c r="D180" s="120"/>
    </row>
    <row r="181" spans="1:4" ht="13" x14ac:dyDescent="0.3">
      <c r="A181" s="2">
        <v>46101</v>
      </c>
      <c r="B181" s="12">
        <v>-2.2055927530523847E-2</v>
      </c>
      <c r="C181" s="12">
        <v>-2.4008933556672156E-2</v>
      </c>
      <c r="D181" s="120"/>
    </row>
    <row r="182" spans="1:4" ht="13" x14ac:dyDescent="0.3">
      <c r="A182" s="2">
        <v>46104</v>
      </c>
      <c r="B182" s="12">
        <v>3.1614981876761983E-2</v>
      </c>
      <c r="C182" s="12">
        <v>1.1441647597254004E-2</v>
      </c>
      <c r="D182" s="120"/>
    </row>
    <row r="183" spans="1:4" ht="13" x14ac:dyDescent="0.3">
      <c r="A183" s="2">
        <v>46105</v>
      </c>
      <c r="B183" s="12">
        <v>-7.4175287917236489E-3</v>
      </c>
      <c r="C183" s="12">
        <v>2.3755656108597218E-2</v>
      </c>
      <c r="D183" s="120"/>
    </row>
    <row r="184" spans="1:4" ht="13" x14ac:dyDescent="0.3">
      <c r="A184" s="2">
        <v>46106</v>
      </c>
      <c r="B184" s="12">
        <v>1.6125860373647955E-2</v>
      </c>
      <c r="C184" s="12">
        <v>-9.3922651933701033E-3</v>
      </c>
      <c r="D184" s="120"/>
    </row>
    <row r="185" spans="1:4" ht="13" x14ac:dyDescent="0.3">
      <c r="A185" s="2">
        <v>46107</v>
      </c>
      <c r="B185" s="12">
        <v>-1.7998838784594538E-2</v>
      </c>
      <c r="C185" s="12">
        <v>1.6731734523144613E-3</v>
      </c>
      <c r="D185" s="120"/>
    </row>
    <row r="186" spans="1:4" ht="13" x14ac:dyDescent="0.3">
      <c r="A186" s="2">
        <v>46108</v>
      </c>
      <c r="B186" s="12">
        <v>4.7299960583366222E-3</v>
      </c>
      <c r="C186" s="12">
        <v>-1.4476614699331817E-2</v>
      </c>
      <c r="D186" s="120"/>
    </row>
    <row r="187" spans="1:4" ht="13" x14ac:dyDescent="0.3">
      <c r="A187" s="2">
        <v>46111</v>
      </c>
      <c r="B187" s="12">
        <v>1.1769321302472003E-3</v>
      </c>
      <c r="C187" s="12">
        <v>3.9548022598869413E-3</v>
      </c>
      <c r="D187" s="120"/>
    </row>
    <row r="188" spans="1:4" ht="13" x14ac:dyDescent="0.3">
      <c r="A188" s="2">
        <v>46112</v>
      </c>
      <c r="B188" s="12">
        <v>1.1167711598745982E-2</v>
      </c>
      <c r="C188" s="12">
        <v>1.1254924029262803E-2</v>
      </c>
      <c r="D188" s="120"/>
    </row>
    <row r="189" spans="1:4" ht="13" x14ac:dyDescent="0.3">
      <c r="A189" s="2">
        <v>46113</v>
      </c>
      <c r="B189" s="12">
        <v>4.3983724084479814E-2</v>
      </c>
      <c r="C189" s="12">
        <v>7.7907623817473886E-3</v>
      </c>
      <c r="D189" s="120"/>
    </row>
    <row r="190" spans="1:4" ht="13" x14ac:dyDescent="0.3">
      <c r="A190" s="2">
        <v>46114</v>
      </c>
      <c r="B190" s="12">
        <v>-1.2435040831477388E-2</v>
      </c>
      <c r="C190" s="12">
        <v>-2.4295969077857568E-2</v>
      </c>
      <c r="D190" s="120"/>
    </row>
    <row r="191" spans="1:4" ht="13" x14ac:dyDescent="0.3">
      <c r="A191" s="2">
        <v>46115</v>
      </c>
      <c r="B191" s="12">
        <v>0</v>
      </c>
      <c r="C191" s="12">
        <v>0</v>
      </c>
      <c r="D191" s="120"/>
    </row>
    <row r="192" spans="1:4" ht="13" x14ac:dyDescent="0.3">
      <c r="A192" s="2">
        <v>46118</v>
      </c>
      <c r="B192" s="12">
        <v>0</v>
      </c>
      <c r="C192" s="12">
        <v>0</v>
      </c>
      <c r="D192" s="120"/>
    </row>
    <row r="193" spans="1:4" ht="13" x14ac:dyDescent="0.3">
      <c r="A193" s="2">
        <v>46119</v>
      </c>
      <c r="B193" s="12">
        <v>9.2087953392220225E-3</v>
      </c>
      <c r="C193" s="12">
        <v>-6.2252405206564485E-3</v>
      </c>
      <c r="D193" s="120"/>
    </row>
    <row r="194" spans="1:4" ht="13" x14ac:dyDescent="0.3">
      <c r="A194" s="2">
        <v>46120</v>
      </c>
      <c r="B194" s="12">
        <v>5.0651769087523321E-2</v>
      </c>
      <c r="C194" s="12">
        <v>6.7198177676537657E-2</v>
      </c>
      <c r="D194" s="120"/>
    </row>
    <row r="195" spans="1:4" ht="13" x14ac:dyDescent="0.3">
      <c r="A195" s="2">
        <v>46121</v>
      </c>
      <c r="B195" s="12">
        <v>-5.3172633817795542E-3</v>
      </c>
      <c r="C195" s="12">
        <v>-3.468516542155816E-2</v>
      </c>
      <c r="D195" s="120"/>
    </row>
    <row r="196" spans="1:4" ht="13" x14ac:dyDescent="0.3">
      <c r="A196" s="2">
        <v>46122</v>
      </c>
      <c r="B196" s="12">
        <v>8.0185317177476709E-3</v>
      </c>
      <c r="C196" s="12">
        <v>1.3819789939192924E-2</v>
      </c>
      <c r="D196" s="120"/>
    </row>
    <row r="197" spans="1:4" ht="13" x14ac:dyDescent="0.3">
      <c r="A197" s="2">
        <v>46125</v>
      </c>
      <c r="B197" s="12">
        <v>-1.7677214071068305E-4</v>
      </c>
      <c r="C197" s="12">
        <v>-1.8538713195201777E-2</v>
      </c>
      <c r="D197" s="120"/>
    </row>
    <row r="198" spans="1:4" ht="13" x14ac:dyDescent="0.3">
      <c r="A198" s="2">
        <v>46126</v>
      </c>
      <c r="B198" s="12">
        <v>1.9271570014144271E-2</v>
      </c>
      <c r="C198" s="12">
        <v>1.4999999999999937E-2</v>
      </c>
      <c r="D198" s="120"/>
    </row>
    <row r="199" spans="1:4" ht="13" x14ac:dyDescent="0.3">
      <c r="A199" s="2">
        <v>46127</v>
      </c>
      <c r="B199" s="12">
        <v>4.6834345186470318E-3</v>
      </c>
      <c r="C199" s="12">
        <v>1.3683634373289547E-2</v>
      </c>
      <c r="D199" s="120"/>
    </row>
    <row r="200" spans="1:4" ht="13" x14ac:dyDescent="0.3">
      <c r="A200" s="2">
        <v>46128</v>
      </c>
      <c r="B200" s="12">
        <v>-8.6325966850828422E-3</v>
      </c>
      <c r="C200" s="12">
        <v>-1.0259179265658626E-2</v>
      </c>
      <c r="D200" s="120"/>
    </row>
    <row r="201" spans="1:4" ht="13" x14ac:dyDescent="0.3">
      <c r="A201" s="2">
        <v>46129</v>
      </c>
      <c r="B201" s="12">
        <v>3.1522117729014289E-2</v>
      </c>
      <c r="C201" s="12">
        <v>2.5641025641025578E-2</v>
      </c>
      <c r="D201" s="120"/>
    </row>
    <row r="202" spans="1:4" ht="13" x14ac:dyDescent="0.3">
      <c r="A202" s="2">
        <v>46132</v>
      </c>
      <c r="B202" s="12">
        <v>-2.0935336822556081E-2</v>
      </c>
      <c r="C202" s="12">
        <v>-1.7553191489361762E-2</v>
      </c>
      <c r="D202" s="120"/>
    </row>
    <row r="203" spans="1:4" ht="13" x14ac:dyDescent="0.3">
      <c r="A203" s="2">
        <v>46133</v>
      </c>
      <c r="B203" s="12">
        <v>-3.4488704949129953E-3</v>
      </c>
      <c r="C203" s="12">
        <v>1.6242555495398559E-3</v>
      </c>
      <c r="D203" s="120"/>
    </row>
    <row r="204" spans="1:4" ht="13" x14ac:dyDescent="0.3">
      <c r="A204" s="2">
        <v>46134</v>
      </c>
      <c r="B204" s="12">
        <v>-8.9980965564975951E-3</v>
      </c>
      <c r="C204" s="12">
        <v>-5.9459459459459156E-3</v>
      </c>
      <c r="D204" s="120"/>
    </row>
    <row r="205" spans="1:4" ht="13" x14ac:dyDescent="0.3">
      <c r="A205" s="2">
        <v>46135</v>
      </c>
      <c r="B205" s="12">
        <v>-8.5559629823643048E-3</v>
      </c>
      <c r="C205" s="12">
        <v>-1.0875475802066339E-2</v>
      </c>
      <c r="D205" s="120"/>
    </row>
    <row r="206" spans="1:4" ht="13" x14ac:dyDescent="0.3">
      <c r="A206" s="2">
        <v>46136</v>
      </c>
      <c r="B206" s="12">
        <v>-3.3462486791123861E-3</v>
      </c>
      <c r="C206" s="12">
        <v>-9.8955470038483307E-3</v>
      </c>
      <c r="D206" s="120"/>
    </row>
    <row r="207" spans="1:4" ht="13" x14ac:dyDescent="0.3">
      <c r="A207" s="2">
        <v>46139</v>
      </c>
      <c r="B207" s="12">
        <v>2.1205159922248551E-3</v>
      </c>
      <c r="C207" s="12">
        <v>-1.1660188784008853E-2</v>
      </c>
      <c r="D207" s="120"/>
    </row>
    <row r="208" spans="1:4" ht="13" x14ac:dyDescent="0.3">
      <c r="A208" s="2">
        <v>46140</v>
      </c>
      <c r="B208" s="12">
        <v>1.9396931758067257E-2</v>
      </c>
      <c r="C208" s="12">
        <v>-2.2471910112359869E-3</v>
      </c>
      <c r="D208" s="120"/>
    </row>
    <row r="209" spans="1:4" ht="13" x14ac:dyDescent="0.3">
      <c r="A209" s="2">
        <v>46141</v>
      </c>
      <c r="B209" s="12">
        <v>-1.0205846739318332E-2</v>
      </c>
      <c r="C209" s="12">
        <v>6.1936936936936617E-3</v>
      </c>
      <c r="D209" s="120"/>
    </row>
    <row r="210" spans="1:4" ht="13" x14ac:dyDescent="0.3">
      <c r="A210" s="2">
        <v>46142</v>
      </c>
      <c r="B210" s="12">
        <v>9.2624956308982754E-3</v>
      </c>
      <c r="C210" s="12">
        <v>-1.5109121432568488E-2</v>
      </c>
      <c r="D210" s="120"/>
    </row>
    <row r="211" spans="1:4" ht="13" x14ac:dyDescent="0.3">
      <c r="A211" s="2">
        <v>46143</v>
      </c>
      <c r="B211" s="12">
        <v>0</v>
      </c>
      <c r="C211" s="12">
        <v>0</v>
      </c>
      <c r="D211" s="120"/>
    </row>
    <row r="212" spans="1:4" ht="13" x14ac:dyDescent="0.3">
      <c r="A212" s="2">
        <v>46146</v>
      </c>
      <c r="B212" s="12">
        <v>-2.5974025974026035E-2</v>
      </c>
      <c r="C212" s="12">
        <v>-1.4772727272727241E-2</v>
      </c>
      <c r="D212" s="120"/>
    </row>
    <row r="213" spans="1:4" ht="13" x14ac:dyDescent="0.3">
      <c r="A213" s="2">
        <v>46147</v>
      </c>
      <c r="B213" s="12">
        <v>2.3999999999999962E-2</v>
      </c>
      <c r="C213" s="12">
        <v>1.1534025374855168E-3</v>
      </c>
      <c r="D213" s="120"/>
    </row>
    <row r="214" spans="1:4" ht="13" x14ac:dyDescent="0.3">
      <c r="A214" s="2">
        <v>46148</v>
      </c>
      <c r="B214" s="12">
        <v>3.2812500000000008E-2</v>
      </c>
      <c r="C214" s="12">
        <v>3.6866359447004643E-2</v>
      </c>
      <c r="D214" s="120"/>
    </row>
    <row r="215" spans="1:4" ht="13" x14ac:dyDescent="0.3">
      <c r="A215" s="2">
        <v>46149</v>
      </c>
      <c r="B215" s="12">
        <v>-3.1938140864010973E-3</v>
      </c>
      <c r="C215" s="12">
        <v>-2.2222222222222539E-3</v>
      </c>
      <c r="D215" s="120"/>
    </row>
    <row r="216" spans="1:4" ht="13" x14ac:dyDescent="0.3">
      <c r="A216" s="2">
        <v>46150</v>
      </c>
      <c r="B216" s="12">
        <v>-1.9730185497470489E-2</v>
      </c>
      <c r="C216" s="12">
        <v>3.3407572383073181E-3</v>
      </c>
      <c r="D216" s="120"/>
    </row>
    <row r="217" spans="1:4" ht="13" x14ac:dyDescent="0.3">
      <c r="A217" s="2">
        <v>46153</v>
      </c>
      <c r="B217" s="12">
        <v>7.7412695682091744E-3</v>
      </c>
      <c r="C217" s="12">
        <v>4.994450610432884E-3</v>
      </c>
      <c r="D217" s="120"/>
    </row>
    <row r="218" spans="1:4" ht="13" x14ac:dyDescent="0.3">
      <c r="A218" s="2">
        <v>46154</v>
      </c>
      <c r="B218" s="12">
        <v>-1.3997951519289835E-2</v>
      </c>
      <c r="C218" s="12">
        <v>-2.0982882385422324E-2</v>
      </c>
      <c r="D218" s="120"/>
    </row>
    <row r="219" spans="1:4" ht="13" x14ac:dyDescent="0.3">
      <c r="A219" s="2">
        <v>46155</v>
      </c>
      <c r="B219" s="12">
        <v>-1.0734072022160559E-2</v>
      </c>
      <c r="C219" s="12">
        <v>0</v>
      </c>
      <c r="D219" s="120"/>
    </row>
    <row r="220" spans="1:4" ht="13" x14ac:dyDescent="0.3">
      <c r="A220" s="2">
        <v>46156</v>
      </c>
      <c r="B220" s="12">
        <v>1.960098004900231E-2</v>
      </c>
      <c r="C220" s="12">
        <v>2.0868584320360904E-2</v>
      </c>
      <c r="D220" s="120"/>
    </row>
    <row r="221" spans="1:4" ht="13" x14ac:dyDescent="0.3">
      <c r="A221" s="2">
        <v>46157</v>
      </c>
      <c r="B221" s="12">
        <v>-1.5619636113971732E-2</v>
      </c>
      <c r="C221" s="12">
        <v>5.5248618784530384E-3</v>
      </c>
      <c r="D221" s="120"/>
    </row>
    <row r="222" spans="1:4" ht="13" x14ac:dyDescent="0.3">
      <c r="A222" s="2">
        <v>46160</v>
      </c>
      <c r="B222" s="12">
        <v>-2.4934612031386343E-2</v>
      </c>
      <c r="C222" s="12">
        <v>-9.8901098901099521E-3</v>
      </c>
      <c r="D222" s="120"/>
    </row>
    <row r="223" spans="1:4" ht="13" x14ac:dyDescent="0.3">
      <c r="A223" s="2">
        <v>46161</v>
      </c>
      <c r="B223" s="12">
        <v>-9.4778254649499176E-3</v>
      </c>
      <c r="C223" s="12">
        <v>-3.3296337402885369E-3</v>
      </c>
      <c r="D223" s="120"/>
    </row>
    <row r="224" spans="1:4" ht="13" x14ac:dyDescent="0.3">
      <c r="A224" s="2">
        <v>46162</v>
      </c>
      <c r="B224" s="12">
        <v>2.7802852500451333E-2</v>
      </c>
      <c r="C224" s="12">
        <v>-8.351893095768375E-3</v>
      </c>
      <c r="D224" s="120"/>
    </row>
    <row r="225" spans="1:4" ht="13" x14ac:dyDescent="0.3">
      <c r="A225" s="2">
        <v>46163</v>
      </c>
      <c r="B225" s="12">
        <v>-1.7038468294396546E-2</v>
      </c>
      <c r="C225" s="12">
        <v>2.6389668725435245E-2</v>
      </c>
      <c r="D225" s="120"/>
    </row>
    <row r="226" spans="1:4" ht="13" x14ac:dyDescent="0.3">
      <c r="A226" s="2">
        <v>46164</v>
      </c>
      <c r="B226" s="12">
        <v>3.9313795568263477E-3</v>
      </c>
      <c r="C226" s="12">
        <v>3.2822757111597061E-3</v>
      </c>
      <c r="D226" s="120"/>
    </row>
    <row r="227" spans="1:4" ht="13" x14ac:dyDescent="0.3">
      <c r="A227" s="2">
        <v>46167</v>
      </c>
      <c r="B227" s="12">
        <v>2.1715913136347433E-2</v>
      </c>
      <c r="C227" s="12">
        <v>1.3086150490730674E-2</v>
      </c>
      <c r="D227" s="120"/>
    </row>
    <row r="228" spans="1:4" ht="13" x14ac:dyDescent="0.3">
      <c r="A228" s="2">
        <v>46168</v>
      </c>
      <c r="B228" s="12">
        <v>-5.574912891986067E-3</v>
      </c>
      <c r="C228" s="12">
        <v>8.0731969860064583E-3</v>
      </c>
      <c r="D228" s="120"/>
    </row>
    <row r="229" spans="1:4" ht="13" x14ac:dyDescent="0.3">
      <c r="A229" s="2">
        <v>46169</v>
      </c>
      <c r="B229" s="12">
        <v>1.4365802382620856E-2</v>
      </c>
      <c r="C229" s="12">
        <v>1.4949279231179833E-2</v>
      </c>
      <c r="D229" s="120"/>
    </row>
    <row r="230" spans="1:4" ht="13" x14ac:dyDescent="0.3">
      <c r="A230" s="2">
        <v>46170</v>
      </c>
      <c r="B230" s="12">
        <v>-7.0811744386874561E-3</v>
      </c>
      <c r="C230" s="12">
        <v>-8.9426617569699565E-3</v>
      </c>
      <c r="D230" s="120"/>
    </row>
    <row r="231" spans="1:4" ht="13" x14ac:dyDescent="0.3">
      <c r="A231" s="2">
        <v>46171</v>
      </c>
      <c r="B231" s="12">
        <v>1.0088711080187985E-2</v>
      </c>
      <c r="C231" s="12">
        <v>3.7154989384288145E-3</v>
      </c>
      <c r="D231" s="120"/>
    </row>
    <row r="232" spans="1:4" ht="13" x14ac:dyDescent="0.3">
      <c r="A232" s="2">
        <v>46174</v>
      </c>
      <c r="B232" s="12">
        <v>-1.9459273290855936E-2</v>
      </c>
      <c r="C232" s="12">
        <v>-1.6393442622950789E-2</v>
      </c>
      <c r="D232" s="120"/>
    </row>
    <row r="233" spans="1:4" ht="13" x14ac:dyDescent="0.3">
      <c r="A233" s="2">
        <v>46175</v>
      </c>
      <c r="B233" s="12">
        <v>9.8349139445029939E-3</v>
      </c>
      <c r="C233" s="12">
        <v>-5.3763440860215058E-3</v>
      </c>
      <c r="D233" s="120"/>
    </row>
    <row r="234" spans="1:4" ht="13" x14ac:dyDescent="0.3">
      <c r="A234" s="2">
        <v>46176</v>
      </c>
      <c r="B234" s="12">
        <v>-1.8608695652173948E-2</v>
      </c>
      <c r="C234" s="12">
        <v>-2.216216216216213E-2</v>
      </c>
      <c r="D234" s="120"/>
    </row>
    <row r="235" spans="1:4" ht="13" x14ac:dyDescent="0.3">
      <c r="A235" s="2">
        <v>46177</v>
      </c>
      <c r="B235" s="12">
        <v>8.3289030657452776E-3</v>
      </c>
      <c r="C235" s="12">
        <v>6.0807075732448547E-3</v>
      </c>
      <c r="D235" s="120"/>
    </row>
    <row r="236" spans="1:4" ht="13" x14ac:dyDescent="0.3">
      <c r="A236" s="2">
        <v>46178</v>
      </c>
      <c r="B236" s="12">
        <v>-2.9876977152900434E-3</v>
      </c>
      <c r="C236" s="12">
        <v>-1.7032967032967E-2</v>
      </c>
      <c r="D236" s="120"/>
    </row>
    <row r="237" spans="1:4" ht="13" x14ac:dyDescent="0.3">
      <c r="A237" s="2">
        <v>46181</v>
      </c>
      <c r="B237" s="12">
        <v>-1.3749338974087836E-2</v>
      </c>
      <c r="C237" s="12">
        <v>1.1179429849077062E-3</v>
      </c>
      <c r="D237" s="120"/>
    </row>
    <row r="238" spans="1:4" ht="13" x14ac:dyDescent="0.3">
      <c r="A238" s="2">
        <v>46182</v>
      </c>
      <c r="B238" s="12">
        <v>9.1152815013405102E-3</v>
      </c>
      <c r="C238" s="12">
        <v>-5.5834729201560197E-4</v>
      </c>
      <c r="D238" s="120"/>
    </row>
    <row r="239" spans="1:4" ht="13" x14ac:dyDescent="0.3">
      <c r="A239" s="2">
        <v>46183</v>
      </c>
      <c r="B239" s="12">
        <v>-9.032943676939454E-3</v>
      </c>
      <c r="C239" s="12">
        <v>-2.4581005586592212E-2</v>
      </c>
      <c r="D239" s="120"/>
    </row>
    <row r="240" spans="1:4" ht="13" x14ac:dyDescent="0.3">
      <c r="A240" s="2">
        <v>46184</v>
      </c>
      <c r="B240" s="12">
        <v>7.1492403932090225E-4</v>
      </c>
      <c r="C240" s="12">
        <v>-1.145475372279431E-3</v>
      </c>
      <c r="D240" s="120"/>
    </row>
    <row r="241" spans="1:4" ht="13" x14ac:dyDescent="0.3">
      <c r="A241" s="2">
        <v>46185</v>
      </c>
      <c r="B241" s="12">
        <v>4.3043400607251231E-2</v>
      </c>
      <c r="C241" s="12">
        <v>2.6949541284403605E-2</v>
      </c>
      <c r="D241" s="120"/>
    </row>
    <row r="242" spans="1:4" ht="13" x14ac:dyDescent="0.3">
      <c r="A242" s="2">
        <v>46188</v>
      </c>
      <c r="B242" s="12">
        <v>7.7054794520547828E-3</v>
      </c>
      <c r="C242" s="12">
        <v>2.0658849804578543E-2</v>
      </c>
      <c r="D242" s="120"/>
    </row>
    <row r="243" spans="1:4" ht="13" x14ac:dyDescent="0.3">
      <c r="A243" s="2">
        <v>46189</v>
      </c>
      <c r="B243" s="12">
        <v>2.9056924384027235E-2</v>
      </c>
      <c r="C243" s="12">
        <v>-2.2975929978118252E-2</v>
      </c>
      <c r="D243" s="120"/>
    </row>
    <row r="244" spans="1:4" ht="13" x14ac:dyDescent="0.3">
      <c r="A244" s="2">
        <v>46190</v>
      </c>
      <c r="B244" s="12">
        <v>8.9167767503302957E-3</v>
      </c>
      <c r="C244" s="12">
        <v>-1.9036954087346056E-2</v>
      </c>
      <c r="D244" s="120"/>
    </row>
    <row r="245" spans="1:4" ht="13" x14ac:dyDescent="0.3">
      <c r="A245" s="2">
        <v>46191</v>
      </c>
      <c r="B245" s="12">
        <v>6.8739770867430137E-3</v>
      </c>
      <c r="C245" s="12">
        <v>-9.1324200913241692E-3</v>
      </c>
      <c r="D245" s="120"/>
    </row>
    <row r="246" spans="1:4" ht="13" x14ac:dyDescent="0.3">
      <c r="A246" s="2">
        <v>46192</v>
      </c>
      <c r="B246" s="12">
        <v>4.2262678803640765E-3</v>
      </c>
      <c r="C246" s="12">
        <v>-5.4147465437788055E-2</v>
      </c>
      <c r="D246" s="120"/>
    </row>
    <row r="247" spans="1:4" ht="13" x14ac:dyDescent="0.3">
      <c r="A247" s="2">
        <v>46195</v>
      </c>
      <c r="B247" s="12">
        <v>9.0644221430883857E-3</v>
      </c>
      <c r="C247" s="12">
        <v>8.5261875761267099E-3</v>
      </c>
      <c r="D247" s="120"/>
    </row>
    <row r="248" spans="1:4" ht="13" x14ac:dyDescent="0.3">
      <c r="A248" s="2">
        <v>46196</v>
      </c>
      <c r="B248" s="12">
        <v>-1.6522297080526108E-2</v>
      </c>
      <c r="C248" s="12">
        <v>-3.2004830917874295E-2</v>
      </c>
      <c r="D248" s="120"/>
    </row>
    <row r="249" spans="1:4" ht="13" x14ac:dyDescent="0.3">
      <c r="A249" s="2">
        <v>46197</v>
      </c>
      <c r="B249" s="12">
        <v>-6.1980101125428564E-3</v>
      </c>
      <c r="C249" s="12">
        <v>-2.0586400499064322E-2</v>
      </c>
      <c r="D249" s="120"/>
    </row>
    <row r="250" spans="1:4" ht="13" x14ac:dyDescent="0.3">
      <c r="A250" s="2">
        <v>46198</v>
      </c>
      <c r="B250" s="12">
        <v>-1.0339734121122554E-2</v>
      </c>
      <c r="C250" s="12">
        <v>4.4585987261145776E-3</v>
      </c>
      <c r="D250" s="120"/>
    </row>
    <row r="251" spans="1:4" ht="13" x14ac:dyDescent="0.3">
      <c r="A251" s="2">
        <v>46199</v>
      </c>
      <c r="B251" s="12">
        <v>-1.2935323383084625E-2</v>
      </c>
      <c r="C251" s="12">
        <v>-3.5510462904248537E-2</v>
      </c>
      <c r="D251" s="120"/>
    </row>
    <row r="252" spans="1:4" ht="13" x14ac:dyDescent="0.3">
      <c r="A252" s="2">
        <v>46202</v>
      </c>
      <c r="B252" s="12">
        <v>-8.7365591397848795E-3</v>
      </c>
      <c r="C252" s="12">
        <v>-4.3392504930966434E-2</v>
      </c>
      <c r="D252" s="120"/>
    </row>
    <row r="253" spans="1:4" ht="13" x14ac:dyDescent="0.3">
      <c r="A253" s="2">
        <v>46203</v>
      </c>
      <c r="B253" s="12">
        <v>1.5254237288135568E-2</v>
      </c>
      <c r="C253" s="12">
        <v>-7.5601374570446345E-3</v>
      </c>
      <c r="D253" s="120"/>
    </row>
    <row r="254" spans="1:4" ht="13" x14ac:dyDescent="0.3">
      <c r="A254" s="2">
        <v>46204</v>
      </c>
      <c r="B254" s="12">
        <v>1.1686143572620488E-3</v>
      </c>
      <c r="C254" s="12">
        <v>1.8005540166204946E-2</v>
      </c>
      <c r="D254" s="120"/>
    </row>
    <row r="255" spans="1:4" ht="13" x14ac:dyDescent="0.3">
      <c r="A255" s="2">
        <v>46205</v>
      </c>
      <c r="B255" s="12">
        <v>2.0843755210938803E-2</v>
      </c>
      <c r="C255" s="12">
        <v>1.3605442176870748E-2</v>
      </c>
      <c r="D255" s="120"/>
    </row>
    <row r="256" spans="1:4" ht="13" x14ac:dyDescent="0.3">
      <c r="A256" s="2">
        <v>46206</v>
      </c>
      <c r="B256" s="12">
        <v>7.5138843515191543E-3</v>
      </c>
      <c r="C256" s="12">
        <v>3.4899328859060323E-2</v>
      </c>
      <c r="D256" s="120"/>
    </row>
    <row r="257" spans="1:4" ht="13" x14ac:dyDescent="0.3">
      <c r="A257" s="2">
        <v>46209</v>
      </c>
      <c r="B257" s="12">
        <v>1.1186770428015556E-2</v>
      </c>
      <c r="C257" s="12">
        <v>5.1880674448768578E-3</v>
      </c>
      <c r="D257" s="120"/>
    </row>
    <row r="258" spans="1:4" ht="13" x14ac:dyDescent="0.3">
      <c r="A258" s="2">
        <v>46210</v>
      </c>
      <c r="B258" s="12">
        <v>-1.7636684303351164E-3</v>
      </c>
      <c r="C258" s="12">
        <v>1.1612903225806525E-2</v>
      </c>
      <c r="D258" s="120"/>
    </row>
    <row r="259" spans="1:4" ht="13" x14ac:dyDescent="0.3">
      <c r="A259" s="2">
        <v>46211</v>
      </c>
      <c r="B259" s="12">
        <v>-2.328943141663983E-2</v>
      </c>
      <c r="C259" s="12">
        <v>-4.4005102040816362E-2</v>
      </c>
      <c r="D259" s="120"/>
    </row>
    <row r="260" spans="1:4" ht="13" x14ac:dyDescent="0.3">
      <c r="A260" s="2">
        <v>46212</v>
      </c>
      <c r="B260" s="12">
        <v>1.7760236803157317E-2</v>
      </c>
      <c r="C260" s="12">
        <v>-2.0680453635757132E-2</v>
      </c>
      <c r="D260" s="120"/>
    </row>
    <row r="261" spans="1:4" ht="13" x14ac:dyDescent="0.3">
      <c r="A261" s="2">
        <v>46213</v>
      </c>
      <c r="B261" s="12">
        <v>1.1310389400549408E-2</v>
      </c>
      <c r="C261" s="12">
        <v>-1.0217983651226158E-2</v>
      </c>
      <c r="D261" s="120"/>
    </row>
    <row r="262" spans="1:4" ht="13" x14ac:dyDescent="0.3">
      <c r="A262" s="2">
        <v>46216</v>
      </c>
      <c r="B262" s="12">
        <v>1.0544815465729322E-2</v>
      </c>
      <c r="C262" s="12">
        <v>4.8176187198898041E-3</v>
      </c>
      <c r="D262" s="120"/>
    </row>
    <row r="263" spans="1:4" ht="13" x14ac:dyDescent="0.3">
      <c r="A263" s="2">
        <v>46217</v>
      </c>
      <c r="B263" s="12">
        <v>3.3201581027667839E-3</v>
      </c>
      <c r="C263" s="12">
        <v>-5.4794520547945987E-3</v>
      </c>
      <c r="D263" s="120"/>
    </row>
    <row r="264" spans="1:4" ht="13" x14ac:dyDescent="0.3">
      <c r="A264" s="2">
        <v>46218</v>
      </c>
      <c r="B264" s="12">
        <v>-9.4547746612042667E-4</v>
      </c>
      <c r="C264" s="12">
        <v>4.4765840220385676E-2</v>
      </c>
      <c r="D264" s="120"/>
    </row>
    <row r="265" spans="1:4" ht="13" x14ac:dyDescent="0.3">
      <c r="A265" s="2">
        <v>46219</v>
      </c>
      <c r="B265" s="12">
        <v>8.2018927444795723E-3</v>
      </c>
      <c r="C265" s="12">
        <v>-5.273566249175893E-3</v>
      </c>
      <c r="D265" s="120"/>
    </row>
    <row r="266" spans="1:4" ht="13" x14ac:dyDescent="0.3">
      <c r="A266" s="2">
        <v>46220</v>
      </c>
      <c r="B266" s="12">
        <v>-1.720901126408015E-2</v>
      </c>
      <c r="C266" s="12">
        <v>-1.4579191517561412E-2</v>
      </c>
      <c r="D266" s="120"/>
    </row>
    <row r="267" spans="1:4" ht="13" x14ac:dyDescent="0.3">
      <c r="A267" s="2">
        <v>46223</v>
      </c>
      <c r="B267" s="12">
        <v>9.3919134033747468E-3</v>
      </c>
      <c r="C267" s="12">
        <v>1.9502353732347048E-2</v>
      </c>
      <c r="D267" s="120"/>
    </row>
    <row r="268" spans="1:4" ht="13" x14ac:dyDescent="0.3">
      <c r="A268" s="2">
        <v>46224</v>
      </c>
      <c r="B268" s="12">
        <v>4.100299637281154E-3</v>
      </c>
      <c r="C268" s="12">
        <v>-1.0554089709762496E-2</v>
      </c>
      <c r="D268" s="120"/>
    </row>
    <row r="269" spans="1:4" ht="13" x14ac:dyDescent="0.3">
      <c r="A269" s="2">
        <v>46225</v>
      </c>
      <c r="B269" s="12">
        <v>1.3193026543112867E-2</v>
      </c>
      <c r="C269" s="12">
        <v>-5.3333333333334095E-3</v>
      </c>
      <c r="D269" s="120"/>
    </row>
    <row r="270" spans="1:4" ht="13" x14ac:dyDescent="0.3">
      <c r="A270" s="2">
        <v>46226</v>
      </c>
      <c r="B270" s="12">
        <v>-2.6352503487831334E-2</v>
      </c>
      <c r="C270" s="12">
        <v>-6.7024128686327079E-3</v>
      </c>
      <c r="D270" s="120"/>
    </row>
    <row r="271" spans="1:4" ht="13" x14ac:dyDescent="0.3">
      <c r="A271" s="2">
        <v>46227</v>
      </c>
      <c r="B271" s="12">
        <v>2.4996019742079292E-2</v>
      </c>
      <c r="C271" s="12">
        <v>-2.0242914979757085E-2</v>
      </c>
      <c r="D271" s="120"/>
    </row>
    <row r="272" spans="1:4" ht="13" x14ac:dyDescent="0.3">
      <c r="A272" s="2">
        <v>46230</v>
      </c>
      <c r="B272" s="12">
        <v>1.0251630941286088E-2</v>
      </c>
      <c r="C272" s="12">
        <v>6.1983471074380557E-3</v>
      </c>
      <c r="D272" s="120"/>
    </row>
    <row r="273" spans="1:4" ht="13" x14ac:dyDescent="0.3">
      <c r="A273" s="2">
        <v>46231</v>
      </c>
      <c r="B273" s="12">
        <v>-3.6900369003688704E-3</v>
      </c>
      <c r="C273" s="12">
        <v>1.2320328542094534E-2</v>
      </c>
      <c r="D273" s="120"/>
    </row>
    <row r="274" spans="1:4" ht="13" x14ac:dyDescent="0.3">
      <c r="A274" s="2">
        <v>46232</v>
      </c>
      <c r="B274" s="12">
        <v>-4.0123456790124518E-3</v>
      </c>
      <c r="C274" s="12">
        <v>3.4482758620689613E-2</v>
      </c>
      <c r="D274" s="120"/>
    </row>
    <row r="275" spans="1:4" ht="13" x14ac:dyDescent="0.3">
      <c r="A275" s="2">
        <v>46233</v>
      </c>
      <c r="B275" s="12">
        <v>9.2965602726991781E-3</v>
      </c>
      <c r="C275" s="12">
        <v>5.8823529411765078E-3</v>
      </c>
      <c r="D275" s="120"/>
    </row>
    <row r="276" spans="1:4" ht="13" x14ac:dyDescent="0.3">
      <c r="A276" s="2">
        <v>46234</v>
      </c>
      <c r="B276" s="12">
        <v>3.8378876266502099E-3</v>
      </c>
      <c r="C276" s="12">
        <v>-5.1981806367772014E-3</v>
      </c>
      <c r="D276" s="120"/>
    </row>
    <row r="277" spans="1:4" ht="13" x14ac:dyDescent="0.3">
      <c r="A277" s="2">
        <v>46237</v>
      </c>
      <c r="B277" s="12">
        <v>2.4009787429270537E-2</v>
      </c>
      <c r="C277" s="12">
        <v>5.2253429131287488E-3</v>
      </c>
      <c r="D277" s="120"/>
    </row>
    <row r="278" spans="1:4" ht="13" x14ac:dyDescent="0.3">
      <c r="A278" s="2">
        <v>46238</v>
      </c>
      <c r="B278" s="12">
        <v>1.3739545997610594E-2</v>
      </c>
      <c r="C278" s="12">
        <v>-2.5990903183886007E-3</v>
      </c>
      <c r="D278" s="120"/>
    </row>
    <row r="279" spans="1:4" ht="13" x14ac:dyDescent="0.3">
      <c r="A279" s="2">
        <v>46239</v>
      </c>
      <c r="B279" s="12">
        <v>-3.3883323512080986E-3</v>
      </c>
      <c r="C279" s="12">
        <v>-1.3029315960911311E-3</v>
      </c>
      <c r="D279" s="120"/>
    </row>
    <row r="280" spans="1:4" ht="13" x14ac:dyDescent="0.3">
      <c r="A280" s="2">
        <v>46240</v>
      </c>
      <c r="B280" s="12">
        <v>4.7302291204730272E-3</v>
      </c>
      <c r="C280" s="12">
        <v>0</v>
      </c>
      <c r="D280" s="120"/>
    </row>
    <row r="281" spans="1:4" ht="13" x14ac:dyDescent="0.3">
      <c r="A281" s="2">
        <v>46241</v>
      </c>
      <c r="B281" s="12">
        <v>3.9723407385611502E-3</v>
      </c>
      <c r="C281" s="12">
        <v>-8.4801043705154035E-3</v>
      </c>
      <c r="D281" s="120"/>
    </row>
    <row r="282" spans="1:4" ht="13" x14ac:dyDescent="0.3">
      <c r="A282" s="2">
        <v>46244</v>
      </c>
      <c r="B282" s="12">
        <v>4.9824150058616363E-3</v>
      </c>
      <c r="C282" s="12">
        <v>1.0526315789473648E-2</v>
      </c>
      <c r="D282" s="120"/>
    </row>
    <row r="283" spans="1:4" ht="13" x14ac:dyDescent="0.3">
      <c r="A283" s="2">
        <v>46245</v>
      </c>
      <c r="B283" s="12">
        <v>-3.0621172353455686E-3</v>
      </c>
      <c r="C283" s="12">
        <v>-1.3671874999999964E-2</v>
      </c>
      <c r="D283" s="120"/>
    </row>
    <row r="284" spans="1:4" ht="13" x14ac:dyDescent="0.3">
      <c r="A284" s="2">
        <v>46246</v>
      </c>
      <c r="B284" s="12">
        <v>2.6327336551119911E-3</v>
      </c>
      <c r="C284" s="12">
        <v>6.6006600660062256E-4</v>
      </c>
      <c r="D284" s="120"/>
    </row>
    <row r="285" spans="1:4" ht="13" x14ac:dyDescent="0.3">
      <c r="A285" s="2">
        <v>46247</v>
      </c>
      <c r="B285" s="12">
        <v>3.0634573304157411E-3</v>
      </c>
      <c r="C285" s="12">
        <v>-1.715039577836408E-2</v>
      </c>
      <c r="D285" s="120"/>
    </row>
    <row r="286" spans="1:4" ht="13" x14ac:dyDescent="0.3">
      <c r="A286" s="2">
        <v>46248</v>
      </c>
      <c r="B286" s="12">
        <v>5.9627690517742114E-3</v>
      </c>
      <c r="C286" s="12">
        <v>-1.1409395973154286E-2</v>
      </c>
      <c r="D286" s="120"/>
    </row>
    <row r="287" spans="1:4" ht="13" x14ac:dyDescent="0.3">
      <c r="A287" s="2">
        <v>46251</v>
      </c>
      <c r="B287" s="12">
        <v>-4.6262830706953924E-3</v>
      </c>
      <c r="C287" s="12">
        <v>1.8329938900203586E-2</v>
      </c>
      <c r="D287" s="120"/>
    </row>
    <row r="288" spans="1:4" ht="13" x14ac:dyDescent="0.3">
      <c r="A288" s="2">
        <v>46252</v>
      </c>
      <c r="B288" s="12">
        <v>-5.8097312999267389E-4</v>
      </c>
      <c r="C288" s="12">
        <v>0</v>
      </c>
      <c r="D288" s="120"/>
    </row>
    <row r="289" spans="1:4" ht="13" x14ac:dyDescent="0.3">
      <c r="A289" s="2">
        <v>46253</v>
      </c>
      <c r="B289" s="12">
        <v>-1.3660805115535576E-2</v>
      </c>
      <c r="C289" s="12">
        <v>-1.3333333333333334E-2</v>
      </c>
      <c r="D289" s="120"/>
    </row>
    <row r="290" spans="1:4" ht="13" x14ac:dyDescent="0.3">
      <c r="A290" s="2">
        <v>46254</v>
      </c>
      <c r="B290" s="12">
        <v>4.1255341093267232E-3</v>
      </c>
      <c r="C290" s="12">
        <v>3.1081081081081041E-2</v>
      </c>
      <c r="D290" s="120"/>
    </row>
    <row r="291" spans="1:4" ht="13" x14ac:dyDescent="0.3">
      <c r="A291" s="2">
        <v>46255</v>
      </c>
      <c r="B291" s="12">
        <v>-6.7498165810712047E-3</v>
      </c>
      <c r="C291" s="12">
        <v>5.8977719528178615E-3</v>
      </c>
      <c r="D291" s="120"/>
    </row>
    <row r="292" spans="1:4" ht="13" x14ac:dyDescent="0.3">
      <c r="A292" s="2">
        <v>46258</v>
      </c>
      <c r="B292" s="12">
        <v>7.386615452799501E-3</v>
      </c>
      <c r="C292" s="12">
        <v>-2.9315960912052116E-2</v>
      </c>
      <c r="D292" s="120"/>
    </row>
    <row r="293" spans="1:4" ht="13" x14ac:dyDescent="0.3">
      <c r="A293" s="2">
        <v>46259</v>
      </c>
      <c r="B293" s="12">
        <v>3.0796304443466648E-3</v>
      </c>
      <c r="C293" s="12">
        <v>3.3557046979865771E-3</v>
      </c>
      <c r="D293" s="120"/>
    </row>
    <row r="294" spans="1:4" ht="13" x14ac:dyDescent="0.3">
      <c r="A294" s="2">
        <v>46260</v>
      </c>
      <c r="B294" s="12">
        <v>3.0701754385964778E-3</v>
      </c>
      <c r="C294" s="12">
        <v>-1.6722408026755852E-2</v>
      </c>
      <c r="D294" s="120"/>
    </row>
    <row r="295" spans="1:4" ht="13" x14ac:dyDescent="0.3">
      <c r="A295" s="2">
        <v>46261</v>
      </c>
      <c r="B295" s="12">
        <v>-1.7490161783996518E-2</v>
      </c>
      <c r="C295" s="12">
        <v>2.9251700680272188E-2</v>
      </c>
      <c r="D295" s="120"/>
    </row>
    <row r="296" spans="1:4" ht="13" x14ac:dyDescent="0.3">
      <c r="A296" s="2">
        <v>46262</v>
      </c>
      <c r="B296" s="12">
        <v>5.7854917668002659E-3</v>
      </c>
      <c r="C296" s="12">
        <v>3.7012557832121575E-2</v>
      </c>
      <c r="D296" s="120"/>
    </row>
    <row r="297" spans="1:4" ht="13" x14ac:dyDescent="0.3">
      <c r="A297" s="2">
        <v>46265</v>
      </c>
      <c r="B297" s="12">
        <v>1.3274336283185034E-3</v>
      </c>
      <c r="C297" s="12">
        <v>1.9120458891012297E-3</v>
      </c>
      <c r="D297" s="120"/>
    </row>
    <row r="298" spans="1:4" ht="13" x14ac:dyDescent="0.3">
      <c r="A298" s="2">
        <v>46266</v>
      </c>
      <c r="B298" s="12">
        <v>-1.7822948887906843E-2</v>
      </c>
      <c r="C298" s="12">
        <v>-1.4631043256997349E-2</v>
      </c>
      <c r="D298" s="120"/>
    </row>
    <row r="299" spans="1:4" ht="13" x14ac:dyDescent="0.3">
      <c r="A299" s="2">
        <v>46267</v>
      </c>
      <c r="B299" s="12">
        <v>-2.249550089982089E-3</v>
      </c>
      <c r="C299" s="12">
        <v>-3.5506778566817297E-2</v>
      </c>
      <c r="D299" s="120"/>
    </row>
    <row r="300" spans="1:4" ht="13" x14ac:dyDescent="0.3">
      <c r="A300" s="2">
        <v>46268</v>
      </c>
      <c r="B300" s="12">
        <v>1.2776191191943613E-2</v>
      </c>
      <c r="C300" s="12">
        <v>3.7483266398929009E-2</v>
      </c>
      <c r="D300" s="120"/>
    </row>
    <row r="301" spans="1:4" ht="13" x14ac:dyDescent="0.3">
      <c r="A301" s="2">
        <v>46269</v>
      </c>
      <c r="B301" s="12">
        <v>-2.9682398337795604E-4</v>
      </c>
      <c r="C301" s="12">
        <v>6.0645161290322616E-2</v>
      </c>
      <c r="D301" s="120"/>
    </row>
  </sheetData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278B6-A4A9-417A-8757-E66D5B3EEB8C}">
  <dimension ref="A1:H301"/>
  <sheetViews>
    <sheetView zoomScale="200" zoomScaleNormal="200" workbookViewId="0"/>
  </sheetViews>
  <sheetFormatPr defaultRowHeight="12.5" x14ac:dyDescent="0.25"/>
  <cols>
    <col min="1" max="1" width="11.1796875" customWidth="1"/>
    <col min="2" max="2" width="9.453125" bestFit="1" customWidth="1"/>
    <col min="3" max="3" width="11.1796875" customWidth="1"/>
    <col min="4" max="4" width="17.453125" customWidth="1"/>
    <col min="5" max="5" width="14" bestFit="1" customWidth="1"/>
  </cols>
  <sheetData>
    <row r="1" spans="1:8" ht="13" x14ac:dyDescent="0.3">
      <c r="A1" s="1" t="s">
        <v>0</v>
      </c>
      <c r="B1" s="1" t="s">
        <v>385</v>
      </c>
      <c r="D1" s="30" t="s">
        <v>17</v>
      </c>
      <c r="E1" s="31">
        <f>'Capital Allocation'!C11</f>
        <v>43412.157106222963</v>
      </c>
      <c r="H1" s="64"/>
    </row>
    <row r="2" spans="1:8" ht="13" x14ac:dyDescent="0.3">
      <c r="A2" s="2">
        <v>45852</v>
      </c>
      <c r="B2" s="12">
        <v>2.0325203252032089E-3</v>
      </c>
      <c r="D2" s="30" t="s">
        <v>18</v>
      </c>
      <c r="E2" s="20">
        <f>'Sim Storiche'!E2</f>
        <v>0</v>
      </c>
      <c r="H2" s="64"/>
    </row>
    <row r="3" spans="1:8" ht="13" x14ac:dyDescent="0.3">
      <c r="A3" s="2">
        <v>45853</v>
      </c>
      <c r="B3" s="12">
        <v>-1.0953346855983648E-2</v>
      </c>
      <c r="D3" s="25" t="s">
        <v>24</v>
      </c>
      <c r="E3" s="35">
        <v>0.99</v>
      </c>
      <c r="H3" s="64"/>
    </row>
    <row r="4" spans="1:8" ht="13" x14ac:dyDescent="0.3">
      <c r="A4" s="2">
        <v>45854</v>
      </c>
      <c r="B4" s="12">
        <v>1.8457752255946374E-3</v>
      </c>
      <c r="D4" s="17" t="s">
        <v>25</v>
      </c>
      <c r="E4" s="32"/>
      <c r="H4" s="64"/>
    </row>
    <row r="5" spans="1:8" ht="13" x14ac:dyDescent="0.3">
      <c r="A5" s="2">
        <v>45855</v>
      </c>
      <c r="B5" s="12">
        <v>8.2906857727739307E-3</v>
      </c>
      <c r="C5" s="23"/>
      <c r="D5" s="17" t="s">
        <v>26</v>
      </c>
      <c r="E5" s="33"/>
      <c r="H5" s="64"/>
    </row>
    <row r="6" spans="1:8" ht="13" x14ac:dyDescent="0.3">
      <c r="A6" s="2">
        <v>45856</v>
      </c>
      <c r="B6" s="12">
        <v>1.1166379047811625E-3</v>
      </c>
      <c r="D6" s="17" t="s">
        <v>27</v>
      </c>
      <c r="E6" s="34"/>
      <c r="H6" s="64"/>
    </row>
    <row r="7" spans="1:8" ht="13" x14ac:dyDescent="0.3">
      <c r="A7" s="2">
        <v>45859</v>
      </c>
      <c r="B7" s="12">
        <v>-1.6223889677550206E-3</v>
      </c>
      <c r="D7" s="122" t="s">
        <v>392</v>
      </c>
      <c r="E7" s="32"/>
      <c r="H7" s="64"/>
    </row>
    <row r="8" spans="1:8" ht="13" x14ac:dyDescent="0.3">
      <c r="A8" s="2">
        <v>45860</v>
      </c>
      <c r="B8" s="12">
        <v>-2.0312817387778469E-4</v>
      </c>
      <c r="C8" s="23"/>
      <c r="D8" s="36" t="s">
        <v>28</v>
      </c>
      <c r="E8" s="37"/>
      <c r="H8" s="64"/>
    </row>
    <row r="9" spans="1:8" ht="13" x14ac:dyDescent="0.3">
      <c r="A9" s="2">
        <v>45861</v>
      </c>
      <c r="B9" s="12">
        <v>1.9504266558309648E-2</v>
      </c>
      <c r="H9" s="64"/>
    </row>
    <row r="10" spans="1:8" ht="13" x14ac:dyDescent="0.3">
      <c r="A10" s="2">
        <v>45862</v>
      </c>
      <c r="B10" s="12">
        <v>9.565563969709057E-3</v>
      </c>
      <c r="H10" s="64"/>
    </row>
    <row r="11" spans="1:8" ht="13" x14ac:dyDescent="0.3">
      <c r="A11" s="2">
        <v>45863</v>
      </c>
      <c r="B11" s="12">
        <v>-1.3817607579944084E-3</v>
      </c>
      <c r="H11" s="64"/>
    </row>
    <row r="12" spans="1:8" ht="13" x14ac:dyDescent="0.3">
      <c r="A12" s="2">
        <v>45866</v>
      </c>
      <c r="B12" s="12">
        <v>5.139355603874244E-3</v>
      </c>
      <c r="H12" s="64"/>
    </row>
    <row r="13" spans="1:8" ht="13" x14ac:dyDescent="0.3">
      <c r="A13" s="2">
        <v>45867</v>
      </c>
      <c r="B13" s="12">
        <v>2.2222222222222306E-2</v>
      </c>
      <c r="H13" s="64"/>
    </row>
    <row r="14" spans="1:8" ht="13" x14ac:dyDescent="0.3">
      <c r="A14" s="2">
        <v>45868</v>
      </c>
      <c r="B14" s="12">
        <v>4.3863024240092294E-2</v>
      </c>
      <c r="H14" s="64"/>
    </row>
    <row r="15" spans="1:8" ht="13" x14ac:dyDescent="0.3">
      <c r="A15" s="2">
        <v>45869</v>
      </c>
      <c r="B15" s="12">
        <v>-2.4143015112421715E-2</v>
      </c>
      <c r="H15" s="64"/>
    </row>
    <row r="16" spans="1:8" ht="13" x14ac:dyDescent="0.3">
      <c r="A16" s="2">
        <v>45870</v>
      </c>
      <c r="B16" s="12">
        <v>-5.5712936732766748E-2</v>
      </c>
      <c r="H16" s="64"/>
    </row>
    <row r="17" spans="1:3" ht="13" x14ac:dyDescent="0.3">
      <c r="A17" s="2">
        <v>45873</v>
      </c>
      <c r="B17" s="12">
        <v>3.2399999999999984E-2</v>
      </c>
      <c r="C17" s="23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7F0C5-8B6E-4CE7-AA2F-C20794F943B7}">
  <dimension ref="A1:G301"/>
  <sheetViews>
    <sheetView zoomScale="170" zoomScaleNormal="170" workbookViewId="0"/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5" max="5" width="22.54296875" bestFit="1" customWidth="1"/>
    <col min="6" max="6" width="15.453125" customWidth="1"/>
    <col min="7" max="7" width="12.7265625" bestFit="1" customWidth="1"/>
  </cols>
  <sheetData>
    <row r="1" spans="1:7" ht="13" x14ac:dyDescent="0.3">
      <c r="A1" s="1" t="s">
        <v>0</v>
      </c>
      <c r="B1" s="1" t="s">
        <v>385</v>
      </c>
      <c r="C1" s="1" t="s">
        <v>389</v>
      </c>
      <c r="E1" s="179" t="s">
        <v>17</v>
      </c>
      <c r="F1" s="31">
        <f>'Capital Allocation'!C11</f>
        <v>43412.157106222963</v>
      </c>
    </row>
    <row r="2" spans="1:7" ht="13" x14ac:dyDescent="0.3">
      <c r="A2" s="2">
        <v>45852</v>
      </c>
      <c r="B2" s="12">
        <v>2.0325203252032089E-3</v>
      </c>
      <c r="C2" s="12">
        <v>-1.1340206185566951E-2</v>
      </c>
      <c r="E2" s="180" t="s">
        <v>23</v>
      </c>
      <c r="F2" s="29">
        <v>0.99</v>
      </c>
    </row>
    <row r="3" spans="1:7" ht="13" x14ac:dyDescent="0.3">
      <c r="A3" s="2">
        <v>45853</v>
      </c>
      <c r="B3" s="12">
        <v>-1.0953346855983648E-2</v>
      </c>
      <c r="C3" s="12">
        <v>-2.0855057351408012E-3</v>
      </c>
      <c r="E3" s="131" t="s">
        <v>394</v>
      </c>
      <c r="F3" s="38">
        <f>'Sim Storiche 2 TITOLI'!I2</f>
        <v>600000</v>
      </c>
      <c r="G3" s="39">
        <f>F3/SUM($F$3:$F$4)</f>
        <v>0.6</v>
      </c>
    </row>
    <row r="4" spans="1:7" ht="13" x14ac:dyDescent="0.3">
      <c r="A4" s="2">
        <v>45854</v>
      </c>
      <c r="B4" s="12">
        <v>1.8457752255946374E-3</v>
      </c>
      <c r="C4" s="12">
        <v>-3.0303030303030363E-2</v>
      </c>
      <c r="E4" s="131" t="s">
        <v>393</v>
      </c>
      <c r="F4" s="38">
        <f>'Sim Storiche 2 TITOLI'!J2</f>
        <v>400000</v>
      </c>
      <c r="G4" s="39">
        <f>F4/SUM($F$3:$F$4)</f>
        <v>0.4</v>
      </c>
    </row>
    <row r="5" spans="1:7" ht="13" x14ac:dyDescent="0.3">
      <c r="A5" s="2">
        <v>45855</v>
      </c>
      <c r="B5" s="12">
        <v>8.2906857727739307E-3</v>
      </c>
      <c r="C5" s="12">
        <v>4.3103448275862684E-3</v>
      </c>
    </row>
    <row r="6" spans="1:7" ht="13" x14ac:dyDescent="0.3">
      <c r="A6" s="2">
        <v>45856</v>
      </c>
      <c r="B6" s="12">
        <v>1.1166379047811625E-3</v>
      </c>
      <c r="C6" s="12">
        <v>-6.4377682403434387E-3</v>
      </c>
      <c r="E6" s="181" t="s">
        <v>395</v>
      </c>
      <c r="F6" s="40"/>
    </row>
    <row r="7" spans="1:7" ht="13" x14ac:dyDescent="0.3">
      <c r="A7" s="2">
        <v>45859</v>
      </c>
      <c r="B7" s="12">
        <v>-1.6223889677550206E-3</v>
      </c>
      <c r="C7" s="12">
        <v>2.1598272138229251E-3</v>
      </c>
      <c r="E7" s="181" t="s">
        <v>396</v>
      </c>
      <c r="F7" s="40"/>
    </row>
    <row r="8" spans="1:7" ht="13" x14ac:dyDescent="0.3">
      <c r="A8" s="2">
        <v>45860</v>
      </c>
      <c r="B8" s="12">
        <v>-2.0312817387778469E-4</v>
      </c>
      <c r="C8" s="12">
        <v>1.6163793103448889E-3</v>
      </c>
      <c r="E8" t="s">
        <v>29</v>
      </c>
      <c r="F8" s="41"/>
    </row>
    <row r="9" spans="1:7" ht="13" x14ac:dyDescent="0.3">
      <c r="A9" s="2">
        <v>45861</v>
      </c>
      <c r="B9" s="12">
        <v>1.9504266558309648E-2</v>
      </c>
      <c r="C9" s="12">
        <v>5.4330285099515839E-2</v>
      </c>
      <c r="E9" s="166" t="s">
        <v>397</v>
      </c>
      <c r="F9" s="42"/>
    </row>
    <row r="10" spans="1:7" ht="13" x14ac:dyDescent="0.3">
      <c r="A10" s="2">
        <v>45862</v>
      </c>
      <c r="B10" s="12">
        <v>9.565563969709057E-3</v>
      </c>
      <c r="C10" s="12">
        <v>5.1020408163262405E-4</v>
      </c>
      <c r="E10" s="166" t="s">
        <v>398</v>
      </c>
      <c r="F10" s="42"/>
      <c r="G10" s="70"/>
    </row>
    <row r="11" spans="1:7" ht="13" x14ac:dyDescent="0.3">
      <c r="A11" s="2">
        <v>45863</v>
      </c>
      <c r="B11" s="12">
        <v>-1.3817607579944084E-3</v>
      </c>
      <c r="C11" s="12">
        <v>4.6404895461499208E-2</v>
      </c>
      <c r="E11" s="24" t="s">
        <v>30</v>
      </c>
      <c r="F11" s="123"/>
    </row>
    <row r="12" spans="1:7" ht="13" x14ac:dyDescent="0.3">
      <c r="A12" s="2">
        <v>45866</v>
      </c>
      <c r="B12" s="12">
        <v>5.139355603874244E-3</v>
      </c>
      <c r="C12" s="12">
        <v>-3.0701754385964831E-2</v>
      </c>
      <c r="E12" s="182" t="s">
        <v>31</v>
      </c>
      <c r="F12" s="183"/>
    </row>
    <row r="13" spans="1:7" ht="13" x14ac:dyDescent="0.3">
      <c r="A13" s="2">
        <v>45867</v>
      </c>
      <c r="B13" s="12">
        <v>2.2222222222222306E-2</v>
      </c>
      <c r="C13" s="12">
        <v>-2.2121669180492739E-2</v>
      </c>
    </row>
    <row r="14" spans="1:7" ht="13" x14ac:dyDescent="0.3">
      <c r="A14" s="2">
        <v>45868</v>
      </c>
      <c r="B14" s="12">
        <v>4.3863024240092294E-2</v>
      </c>
      <c r="C14" s="12">
        <v>-2.313624678663239E-2</v>
      </c>
    </row>
    <row r="15" spans="1:7" ht="13" x14ac:dyDescent="0.3">
      <c r="A15" s="2">
        <v>45869</v>
      </c>
      <c r="B15" s="12">
        <v>-2.4143015112421715E-2</v>
      </c>
      <c r="C15" s="12">
        <v>0</v>
      </c>
    </row>
    <row r="16" spans="1:7" ht="13" x14ac:dyDescent="0.3">
      <c r="A16" s="2">
        <v>45870</v>
      </c>
      <c r="B16" s="12">
        <v>-5.5712936732766748E-2</v>
      </c>
      <c r="C16" s="12">
        <v>-3.8947368421052661E-2</v>
      </c>
    </row>
    <row r="17" spans="1:3" ht="13" x14ac:dyDescent="0.3">
      <c r="A17" s="2">
        <v>45873</v>
      </c>
      <c r="B17" s="12">
        <v>3.2399999999999984E-2</v>
      </c>
      <c r="C17" s="12">
        <v>6.5717415115006412E-3</v>
      </c>
    </row>
    <row r="18" spans="1:3" ht="13" x14ac:dyDescent="0.3">
      <c r="A18" s="2">
        <v>45874</v>
      </c>
      <c r="B18" s="12">
        <v>-5.8117008911275185E-3</v>
      </c>
      <c r="C18" s="12">
        <v>7.0729053318823879E-3</v>
      </c>
    </row>
    <row r="19" spans="1:3" ht="13" x14ac:dyDescent="0.3">
      <c r="A19" s="2">
        <v>45875</v>
      </c>
      <c r="B19" s="12">
        <v>7.9890880748247021E-3</v>
      </c>
      <c r="C19" s="12">
        <v>1.7828200972447389E-2</v>
      </c>
    </row>
    <row r="20" spans="1:3" ht="13" x14ac:dyDescent="0.3">
      <c r="A20" s="2">
        <v>45876</v>
      </c>
      <c r="B20" s="12">
        <v>1.6431471099941999E-2</v>
      </c>
      <c r="C20" s="12">
        <v>2.0700636942675189E-2</v>
      </c>
    </row>
    <row r="21" spans="1:3" ht="13" x14ac:dyDescent="0.3">
      <c r="A21" s="2">
        <v>45877</v>
      </c>
      <c r="B21" s="12">
        <v>1.4834537847090204E-2</v>
      </c>
      <c r="C21" s="12">
        <v>8.8403536141445065E-3</v>
      </c>
    </row>
    <row r="22" spans="1:3" ht="13" x14ac:dyDescent="0.3">
      <c r="A22" s="2">
        <v>45880</v>
      </c>
      <c r="B22" s="12">
        <v>-2.061469265367339E-3</v>
      </c>
      <c r="C22" s="12">
        <v>2.1134020618556671E-2</v>
      </c>
    </row>
    <row r="23" spans="1:3" ht="13" x14ac:dyDescent="0.3">
      <c r="A23" s="2">
        <v>45881</v>
      </c>
      <c r="B23" s="12">
        <v>3.3802816901408062E-3</v>
      </c>
      <c r="C23" s="12">
        <v>9.5911155981827645E-3</v>
      </c>
    </row>
    <row r="24" spans="1:3" ht="13" x14ac:dyDescent="0.3">
      <c r="A24" s="2">
        <v>45882</v>
      </c>
      <c r="B24" s="12">
        <v>1.6282987085906746E-2</v>
      </c>
      <c r="C24" s="12">
        <v>0.01</v>
      </c>
    </row>
    <row r="25" spans="1:3" ht="13" x14ac:dyDescent="0.3">
      <c r="A25" s="2">
        <v>45883</v>
      </c>
      <c r="B25" s="12">
        <v>1.4548802946593118E-2</v>
      </c>
      <c r="C25" s="12">
        <v>-5.9405940594058843E-3</v>
      </c>
    </row>
    <row r="26" spans="1:3" ht="13" x14ac:dyDescent="0.3">
      <c r="A26" s="2">
        <v>45884</v>
      </c>
      <c r="B26" s="12">
        <v>0</v>
      </c>
      <c r="C26" s="12">
        <v>1.49402390438247E-2</v>
      </c>
    </row>
    <row r="27" spans="1:3" ht="13" x14ac:dyDescent="0.3">
      <c r="A27" s="2">
        <v>45887</v>
      </c>
      <c r="B27" s="12">
        <v>-3.6304229442730915E-3</v>
      </c>
      <c r="C27" s="12">
        <v>-1.2757605495584017E-2</v>
      </c>
    </row>
    <row r="28" spans="1:3" ht="13" x14ac:dyDescent="0.3">
      <c r="A28" s="2">
        <v>45888</v>
      </c>
      <c r="B28" s="12">
        <v>2.1133175441792777E-2</v>
      </c>
      <c r="C28" s="12">
        <v>1.9880715705765408E-2</v>
      </c>
    </row>
    <row r="29" spans="1:3" ht="13" x14ac:dyDescent="0.3">
      <c r="A29" s="2">
        <v>45889</v>
      </c>
      <c r="B29" s="12">
        <v>-5.7091882247992908E-3</v>
      </c>
      <c r="C29" s="12">
        <v>1.4619883040935673E-2</v>
      </c>
    </row>
    <row r="30" spans="1:3" ht="13" x14ac:dyDescent="0.3">
      <c r="A30" s="2">
        <v>45890</v>
      </c>
      <c r="B30" s="12">
        <v>6.4597164902206322E-3</v>
      </c>
      <c r="C30" s="12">
        <v>-7.6849183477425281E-3</v>
      </c>
    </row>
    <row r="31" spans="1:3" ht="13" x14ac:dyDescent="0.3">
      <c r="A31" s="2">
        <v>45891</v>
      </c>
      <c r="B31" s="12">
        <v>5.8834016758781181E-3</v>
      </c>
      <c r="C31" s="12">
        <v>1.3552758954501507E-2</v>
      </c>
    </row>
    <row r="32" spans="1:3" ht="13" x14ac:dyDescent="0.3">
      <c r="A32" s="2">
        <v>45894</v>
      </c>
      <c r="B32" s="12">
        <v>-1.2406947890819852E-3</v>
      </c>
      <c r="C32" s="12">
        <v>-5.730659025788047E-3</v>
      </c>
    </row>
    <row r="33" spans="1:3" ht="13" x14ac:dyDescent="0.3">
      <c r="A33" s="2">
        <v>45895</v>
      </c>
      <c r="B33" s="12">
        <v>-1.8988464951197909E-2</v>
      </c>
      <c r="C33" s="12">
        <v>3.8424591738713326E-3</v>
      </c>
    </row>
    <row r="34" spans="1:3" ht="13" x14ac:dyDescent="0.3">
      <c r="A34" s="2">
        <v>45896</v>
      </c>
      <c r="B34" s="12">
        <v>-2.5325615050651173E-2</v>
      </c>
      <c r="C34" s="12">
        <v>-7.6555023923444701E-3</v>
      </c>
    </row>
    <row r="35" spans="1:3" ht="13" x14ac:dyDescent="0.3">
      <c r="A35" s="2">
        <v>45897</v>
      </c>
      <c r="B35" s="12">
        <v>3.8975501113585574E-3</v>
      </c>
      <c r="C35" s="12">
        <v>-4.8216007714561235E-3</v>
      </c>
    </row>
    <row r="36" spans="1:3" ht="13" x14ac:dyDescent="0.3">
      <c r="A36" s="2">
        <v>45898</v>
      </c>
      <c r="B36" s="12">
        <v>-6.2858199297466831E-3</v>
      </c>
      <c r="C36" s="12">
        <v>-5.8139534883721753E-3</v>
      </c>
    </row>
    <row r="37" spans="1:3" ht="13" x14ac:dyDescent="0.3">
      <c r="A37" s="2">
        <v>45901</v>
      </c>
      <c r="B37" s="12">
        <v>4.6511627906977403E-3</v>
      </c>
      <c r="C37" s="12">
        <v>9.7465886939579471E-4</v>
      </c>
    </row>
    <row r="38" spans="1:3" ht="13" x14ac:dyDescent="0.3">
      <c r="A38" s="2">
        <v>45902</v>
      </c>
      <c r="B38" s="12">
        <v>-1.6111111111111229E-2</v>
      </c>
      <c r="C38" s="12">
        <v>-1.2658227848101238E-2</v>
      </c>
    </row>
    <row r="39" spans="1:3" ht="13" x14ac:dyDescent="0.3">
      <c r="A39" s="2">
        <v>45903</v>
      </c>
      <c r="B39" s="12">
        <v>9.4108789760961669E-4</v>
      </c>
      <c r="C39" s="12">
        <v>9.8619329388554547E-4</v>
      </c>
    </row>
    <row r="40" spans="1:3" ht="13" x14ac:dyDescent="0.3">
      <c r="A40" s="2">
        <v>45904</v>
      </c>
      <c r="B40" s="12">
        <v>8.4618277547951898E-3</v>
      </c>
      <c r="C40" s="12">
        <v>-1.0837438423645264E-2</v>
      </c>
    </row>
    <row r="41" spans="1:3" ht="13" x14ac:dyDescent="0.3">
      <c r="A41" s="2">
        <v>45905</v>
      </c>
      <c r="B41" s="12">
        <v>-1.3425321648331169E-2</v>
      </c>
      <c r="C41" s="12">
        <v>0</v>
      </c>
    </row>
    <row r="42" spans="1:3" ht="13" x14ac:dyDescent="0.3">
      <c r="A42" s="2">
        <v>45908</v>
      </c>
      <c r="B42" s="12">
        <v>1.0962010962010929E-2</v>
      </c>
      <c r="C42" s="12">
        <v>3.5856573705179223E-2</v>
      </c>
    </row>
    <row r="43" spans="1:3" ht="13" x14ac:dyDescent="0.3">
      <c r="A43" s="2">
        <v>45909</v>
      </c>
      <c r="B43" s="12">
        <v>1.4021312394840189E-2</v>
      </c>
      <c r="C43" s="12">
        <v>0</v>
      </c>
    </row>
    <row r="44" spans="1:3" ht="13" x14ac:dyDescent="0.3">
      <c r="A44" s="2">
        <v>45910</v>
      </c>
      <c r="B44" s="12">
        <v>2.5811209439526818E-3</v>
      </c>
      <c r="C44" s="12">
        <v>-5.7692307692307149E-3</v>
      </c>
    </row>
    <row r="45" spans="1:3" ht="13" x14ac:dyDescent="0.3">
      <c r="A45" s="2">
        <v>45911</v>
      </c>
      <c r="B45" s="12">
        <v>6.4361897756528398E-3</v>
      </c>
      <c r="C45" s="12">
        <v>1.9342359767890581E-3</v>
      </c>
    </row>
    <row r="46" spans="1:3" ht="13" x14ac:dyDescent="0.3">
      <c r="A46" s="2">
        <v>45912</v>
      </c>
      <c r="B46" s="12">
        <v>1.8271514708575443E-4</v>
      </c>
      <c r="C46" s="12">
        <v>-5.7915057915057366E-3</v>
      </c>
    </row>
    <row r="47" spans="1:3" ht="13" x14ac:dyDescent="0.3">
      <c r="A47" s="2">
        <v>45915</v>
      </c>
      <c r="B47" s="12">
        <v>2.5392765801973007E-2</v>
      </c>
      <c r="C47" s="12">
        <v>-1.9417475728155617E-3</v>
      </c>
    </row>
    <row r="48" spans="1:3" ht="13" x14ac:dyDescent="0.3">
      <c r="A48" s="2">
        <v>45916</v>
      </c>
      <c r="B48" s="12">
        <v>-2.2982362373062611E-2</v>
      </c>
      <c r="C48" s="12">
        <v>-1.4591439688715954E-2</v>
      </c>
    </row>
    <row r="49" spans="1:3" ht="13" x14ac:dyDescent="0.3">
      <c r="A49" s="2">
        <v>45917</v>
      </c>
      <c r="B49" s="12">
        <v>-1.3129102844638961E-2</v>
      </c>
      <c r="C49" s="12">
        <v>-1.184600197433369E-2</v>
      </c>
    </row>
    <row r="50" spans="1:3" ht="13" x14ac:dyDescent="0.3">
      <c r="A50" s="2">
        <v>45918</v>
      </c>
      <c r="B50" s="12">
        <v>5.7280118255727446E-3</v>
      </c>
      <c r="C50" s="12">
        <v>-1.0989010989010933E-2</v>
      </c>
    </row>
    <row r="51" spans="1:3" ht="13" x14ac:dyDescent="0.3">
      <c r="A51" s="2">
        <v>45919</v>
      </c>
      <c r="B51" s="12">
        <v>4.7767775124013759E-3</v>
      </c>
      <c r="C51" s="12">
        <v>-4.1414141414141355E-2</v>
      </c>
    </row>
    <row r="52" spans="1:3" ht="13" x14ac:dyDescent="0.3">
      <c r="A52" s="2">
        <v>45922</v>
      </c>
      <c r="B52" s="12">
        <v>-3.108429328945026E-3</v>
      </c>
      <c r="C52" s="12">
        <v>-3.4773445732349959E-2</v>
      </c>
    </row>
    <row r="53" spans="1:3" ht="13" x14ac:dyDescent="0.3">
      <c r="A53" s="2">
        <v>45923</v>
      </c>
      <c r="B53" s="12">
        <v>-1.8341892883351688E-4</v>
      </c>
      <c r="C53" s="12">
        <v>3.6026200873362571E-2</v>
      </c>
    </row>
    <row r="54" spans="1:3" ht="13" x14ac:dyDescent="0.3">
      <c r="A54" s="2">
        <v>45924</v>
      </c>
      <c r="B54" s="12">
        <v>-6.2373876352962414E-3</v>
      </c>
      <c r="C54" s="12">
        <v>6.3224446786090023E-3</v>
      </c>
    </row>
    <row r="55" spans="1:3" ht="13" x14ac:dyDescent="0.3">
      <c r="A55" s="2">
        <v>45925</v>
      </c>
      <c r="B55" s="12">
        <v>4.0612885360901312E-3</v>
      </c>
      <c r="C55" s="12">
        <v>-1.3089005235602094E-2</v>
      </c>
    </row>
    <row r="56" spans="1:3" ht="13" x14ac:dyDescent="0.3">
      <c r="A56" s="2">
        <v>45926</v>
      </c>
      <c r="B56" s="12">
        <v>2.2246736532450736E-2</v>
      </c>
      <c r="C56" s="12">
        <v>-9.5490716180371953E-3</v>
      </c>
    </row>
    <row r="57" spans="1:3" ht="13" x14ac:dyDescent="0.3">
      <c r="A57" s="2">
        <v>45929</v>
      </c>
      <c r="B57" s="12">
        <v>-7.1942446043157555E-4</v>
      </c>
      <c r="C57" s="12">
        <v>5.8918050348153337E-3</v>
      </c>
    </row>
    <row r="58" spans="1:3" ht="13" x14ac:dyDescent="0.3">
      <c r="A58" s="2">
        <v>45930</v>
      </c>
      <c r="B58" s="12">
        <v>1.0439164866810624E-2</v>
      </c>
      <c r="C58" s="12">
        <v>5.3248136315228968E-3</v>
      </c>
    </row>
    <row r="59" spans="1:3" ht="13" x14ac:dyDescent="0.3">
      <c r="A59" s="2">
        <v>45931</v>
      </c>
      <c r="B59" s="12">
        <v>1.4250089063056658E-2</v>
      </c>
      <c r="C59" s="12">
        <v>1.0593220338982448E-3</v>
      </c>
    </row>
    <row r="60" spans="1:3" ht="13" x14ac:dyDescent="0.3">
      <c r="A60" s="2">
        <v>45932</v>
      </c>
      <c r="B60" s="12">
        <v>-2.0196698278890098E-2</v>
      </c>
      <c r="C60" s="12">
        <v>9.5238095238095836E-3</v>
      </c>
    </row>
    <row r="61" spans="1:3" ht="13" x14ac:dyDescent="0.3">
      <c r="A61" s="2">
        <v>45933</v>
      </c>
      <c r="B61" s="12">
        <v>5.3773077612475802E-3</v>
      </c>
      <c r="C61" s="12">
        <v>-9.9580712788260254E-3</v>
      </c>
    </row>
    <row r="62" spans="1:3" ht="13" x14ac:dyDescent="0.3">
      <c r="A62" s="2">
        <v>45936</v>
      </c>
      <c r="B62" s="12">
        <v>-1.551078623640573E-2</v>
      </c>
      <c r="C62" s="12">
        <v>1.5881418740073211E-3</v>
      </c>
    </row>
    <row r="63" spans="1:3" ht="13" x14ac:dyDescent="0.3">
      <c r="A63" s="2">
        <v>45937</v>
      </c>
      <c r="B63" s="12">
        <v>-2.1731256791018569E-3</v>
      </c>
      <c r="C63" s="12">
        <v>2.6427061310782241E-3</v>
      </c>
    </row>
    <row r="64" spans="1:3" ht="13" x14ac:dyDescent="0.3">
      <c r="A64" s="2">
        <v>45938</v>
      </c>
      <c r="B64" s="12">
        <v>5.8076225045372108E-3</v>
      </c>
      <c r="C64" s="12">
        <v>-2.4248813916710566E-2</v>
      </c>
    </row>
    <row r="65" spans="1:3" ht="13" x14ac:dyDescent="0.3">
      <c r="A65" s="2">
        <v>45939</v>
      </c>
      <c r="B65" s="12">
        <v>-6.1349693251533397E-3</v>
      </c>
      <c r="C65" s="12">
        <v>3.2414910858994833E-3</v>
      </c>
    </row>
    <row r="66" spans="1:3" ht="13" x14ac:dyDescent="0.3">
      <c r="A66" s="2">
        <v>45940</v>
      </c>
      <c r="B66" s="12">
        <v>-1.4161220043573038E-2</v>
      </c>
      <c r="C66" s="12">
        <v>-1.3462574044157244E-2</v>
      </c>
    </row>
    <row r="67" spans="1:3" ht="13" x14ac:dyDescent="0.3">
      <c r="A67" s="2">
        <v>45943</v>
      </c>
      <c r="B67" s="12">
        <v>9.2081031307551953E-3</v>
      </c>
      <c r="C67" s="12">
        <v>-2.7292576419213977E-3</v>
      </c>
    </row>
    <row r="68" spans="1:3" ht="13" x14ac:dyDescent="0.3">
      <c r="A68" s="2">
        <v>45944</v>
      </c>
      <c r="B68" s="12">
        <v>-1.6423357664234197E-3</v>
      </c>
      <c r="C68" s="12">
        <v>6.5681444991790754E-3</v>
      </c>
    </row>
    <row r="69" spans="1:3" ht="13" x14ac:dyDescent="0.3">
      <c r="A69" s="2">
        <v>45945</v>
      </c>
      <c r="B69" s="12">
        <v>-1.5902028879546653E-2</v>
      </c>
      <c r="C69" s="12">
        <v>-5.4377379010331697E-3</v>
      </c>
    </row>
    <row r="70" spans="1:3" ht="13" x14ac:dyDescent="0.3">
      <c r="A70" s="2">
        <v>45946</v>
      </c>
      <c r="B70" s="12">
        <v>1.5973254086181166E-2</v>
      </c>
      <c r="C70" s="12">
        <v>-1.5855658829961757E-2</v>
      </c>
    </row>
    <row r="71" spans="1:3" ht="13" x14ac:dyDescent="0.3">
      <c r="A71" s="2">
        <v>45947</v>
      </c>
      <c r="B71" s="12">
        <v>-2.2303473491773289E-2</v>
      </c>
      <c r="C71" s="12">
        <v>2.6111111111111047E-2</v>
      </c>
    </row>
    <row r="72" spans="1:3" ht="13" x14ac:dyDescent="0.3">
      <c r="A72" s="2">
        <v>45950</v>
      </c>
      <c r="B72" s="12">
        <v>2.131637995512339E-2</v>
      </c>
      <c r="C72" s="12">
        <v>1.6242555495398559E-3</v>
      </c>
    </row>
    <row r="73" spans="1:3" ht="13" x14ac:dyDescent="0.3">
      <c r="A73" s="2">
        <v>45951</v>
      </c>
      <c r="B73" s="12">
        <v>4.027828634199971E-3</v>
      </c>
      <c r="C73" s="12">
        <v>-7.0270270270270888E-3</v>
      </c>
    </row>
    <row r="74" spans="1:3" ht="13" x14ac:dyDescent="0.3">
      <c r="A74" s="2">
        <v>45952</v>
      </c>
      <c r="B74" s="12">
        <v>-6.3822027716995151E-3</v>
      </c>
      <c r="C74" s="12">
        <v>-2.014153511159493E-2</v>
      </c>
    </row>
    <row r="75" spans="1:3" ht="13" x14ac:dyDescent="0.3">
      <c r="A75" s="2">
        <v>45953</v>
      </c>
      <c r="B75" s="12">
        <v>1.8351991191050359E-4</v>
      </c>
      <c r="C75" s="12">
        <v>2.2222222222222539E-3</v>
      </c>
    </row>
    <row r="76" spans="1:3" ht="13" x14ac:dyDescent="0.3">
      <c r="A76" s="2">
        <v>45954</v>
      </c>
      <c r="B76" s="12">
        <v>2.2018348623852415E-3</v>
      </c>
      <c r="C76" s="12">
        <v>1.5521064301552012E-2</v>
      </c>
    </row>
    <row r="77" spans="1:3" ht="13" x14ac:dyDescent="0.3">
      <c r="A77" s="2">
        <v>45957</v>
      </c>
      <c r="B77" s="12">
        <v>1.8125228853899708E-2</v>
      </c>
      <c r="C77" s="12">
        <v>8.1877729257641921E-3</v>
      </c>
    </row>
    <row r="78" spans="1:3" ht="13" x14ac:dyDescent="0.3">
      <c r="A78" s="2">
        <v>45958</v>
      </c>
      <c r="B78" s="12">
        <v>8.8113648624348825E-3</v>
      </c>
      <c r="C78" s="12">
        <v>7.5798592311857376E-3</v>
      </c>
    </row>
    <row r="79" spans="1:3" ht="13" x14ac:dyDescent="0.3">
      <c r="A79" s="2">
        <v>45959</v>
      </c>
      <c r="B79" s="12">
        <v>1.1051693404634471E-2</v>
      </c>
      <c r="C79" s="12">
        <v>4.2987641053197816E-3</v>
      </c>
    </row>
    <row r="80" spans="1:3" ht="13" x14ac:dyDescent="0.3">
      <c r="A80" s="2">
        <v>45960</v>
      </c>
      <c r="B80" s="12">
        <v>5.4654442877292994E-3</v>
      </c>
      <c r="C80" s="12">
        <v>-1.2841091492776915E-2</v>
      </c>
    </row>
    <row r="81" spans="1:3" ht="13" x14ac:dyDescent="0.3">
      <c r="A81" s="2">
        <v>45961</v>
      </c>
      <c r="B81" s="12">
        <v>-2.2268981237945056E-2</v>
      </c>
      <c r="C81" s="12">
        <v>-6.5040650406503449E-3</v>
      </c>
    </row>
    <row r="82" spans="1:3" ht="13" x14ac:dyDescent="0.3">
      <c r="A82" s="2">
        <v>45964</v>
      </c>
      <c r="B82" s="12">
        <v>-5.200860832137718E-3</v>
      </c>
      <c r="C82" s="12">
        <v>1.4729950900163604E-2</v>
      </c>
    </row>
    <row r="83" spans="1:3" ht="13" x14ac:dyDescent="0.3">
      <c r="A83" s="2">
        <v>45965</v>
      </c>
      <c r="B83" s="12">
        <v>4.8674959437534047E-3</v>
      </c>
      <c r="C83" s="12">
        <v>-1.6129032258065128E-3</v>
      </c>
    </row>
    <row r="84" spans="1:3" ht="13" x14ac:dyDescent="0.3">
      <c r="A84" s="2">
        <v>45966</v>
      </c>
      <c r="B84" s="12">
        <v>5.9203444564048012E-3</v>
      </c>
      <c r="C84" s="12">
        <v>2.1540118470651591E-2</v>
      </c>
    </row>
    <row r="85" spans="1:3" ht="13" x14ac:dyDescent="0.3">
      <c r="A85" s="2">
        <v>45967</v>
      </c>
      <c r="B85" s="12">
        <v>-5.5288032816123737E-3</v>
      </c>
      <c r="C85" s="12">
        <v>-5.2714812862414339E-3</v>
      </c>
    </row>
    <row r="86" spans="1:3" ht="13" x14ac:dyDescent="0.3">
      <c r="A86" s="2">
        <v>45968</v>
      </c>
      <c r="B86" s="12">
        <v>-7.1736011477753936E-4</v>
      </c>
      <c r="C86" s="12">
        <v>1.5368309485956575E-2</v>
      </c>
    </row>
    <row r="87" spans="1:3" ht="13" x14ac:dyDescent="0.3">
      <c r="A87" s="2">
        <v>45971</v>
      </c>
      <c r="B87" s="12">
        <v>3.5534816941852031E-2</v>
      </c>
      <c r="C87" s="12">
        <v>1.7223382045929079E-2</v>
      </c>
    </row>
    <row r="88" spans="1:3" ht="13" x14ac:dyDescent="0.3">
      <c r="A88" s="2">
        <v>45972</v>
      </c>
      <c r="B88" s="12">
        <v>1.33448873483537E-2</v>
      </c>
      <c r="C88" s="12">
        <v>1.3340174448435065E-2</v>
      </c>
    </row>
    <row r="89" spans="1:3" ht="13" x14ac:dyDescent="0.3">
      <c r="A89" s="2">
        <v>45973</v>
      </c>
      <c r="B89" s="12">
        <v>1.5905592611595683E-2</v>
      </c>
      <c r="C89" s="12">
        <v>1.1645569620253222E-2</v>
      </c>
    </row>
    <row r="90" spans="1:3" ht="13" x14ac:dyDescent="0.3">
      <c r="A90" s="2">
        <v>45974</v>
      </c>
      <c r="B90" s="12">
        <v>6.7340067340067398E-3</v>
      </c>
      <c r="C90" s="12">
        <v>2.002002002002002E-2</v>
      </c>
    </row>
    <row r="91" spans="1:3" ht="13" x14ac:dyDescent="0.3">
      <c r="A91" s="2">
        <v>45975</v>
      </c>
      <c r="B91" s="12">
        <v>-3.0936454849498408E-2</v>
      </c>
      <c r="C91" s="12">
        <v>-3.3366045142296422E-2</v>
      </c>
    </row>
    <row r="92" spans="1:3" ht="13" x14ac:dyDescent="0.3">
      <c r="A92" s="2">
        <v>45978</v>
      </c>
      <c r="B92" s="12">
        <v>-1.1734253666954205E-2</v>
      </c>
      <c r="C92" s="12">
        <v>2.1319796954314664E-2</v>
      </c>
    </row>
    <row r="93" spans="1:3" ht="13" x14ac:dyDescent="0.3">
      <c r="A93" s="2">
        <v>45979</v>
      </c>
      <c r="B93" s="12">
        <v>-2.950934171468491E-2</v>
      </c>
      <c r="C93" s="12">
        <v>-3.0815109343936328E-2</v>
      </c>
    </row>
    <row r="94" spans="1:3" ht="13" x14ac:dyDescent="0.3">
      <c r="A94" s="2">
        <v>45980</v>
      </c>
      <c r="B94" s="12">
        <v>6.2972292191436022E-3</v>
      </c>
      <c r="C94" s="12">
        <v>6.1538461538460957E-3</v>
      </c>
    </row>
    <row r="95" spans="1:3" ht="13" x14ac:dyDescent="0.3">
      <c r="A95" s="2">
        <v>45981</v>
      </c>
      <c r="B95" s="12">
        <v>9.4761308778830572E-3</v>
      </c>
      <c r="C95" s="12">
        <v>-3.4658511722731822E-2</v>
      </c>
    </row>
    <row r="96" spans="1:3" ht="13" x14ac:dyDescent="0.3">
      <c r="A96" s="2">
        <v>45982</v>
      </c>
      <c r="B96" s="12">
        <v>-4.782146652497367E-3</v>
      </c>
      <c r="C96" s="12">
        <v>4.0654699049630351E-2</v>
      </c>
    </row>
    <row r="97" spans="1:3" ht="13" x14ac:dyDescent="0.3">
      <c r="A97" s="2">
        <v>45985</v>
      </c>
      <c r="B97" s="12">
        <v>-3.0966364121729754E-2</v>
      </c>
      <c r="C97" s="12">
        <v>-2.0294266869609334E-2</v>
      </c>
    </row>
    <row r="98" spans="1:3" ht="13" x14ac:dyDescent="0.3">
      <c r="A98" s="2">
        <v>45986</v>
      </c>
      <c r="B98" s="12">
        <v>1.1753902662993582E-2</v>
      </c>
      <c r="C98" s="12">
        <v>1.0875194199896398E-2</v>
      </c>
    </row>
    <row r="99" spans="1:3" ht="13" x14ac:dyDescent="0.3">
      <c r="A99" s="2">
        <v>45987</v>
      </c>
      <c r="B99" s="12">
        <v>1.3614086041023649E-2</v>
      </c>
      <c r="C99" s="12">
        <v>-1.5368852459015521E-3</v>
      </c>
    </row>
    <row r="100" spans="1:3" ht="13" x14ac:dyDescent="0.3">
      <c r="A100" s="2">
        <v>45988</v>
      </c>
      <c r="B100" s="12">
        <v>-1.4326647564469929E-3</v>
      </c>
      <c r="C100" s="12">
        <v>6.1570035915853695E-3</v>
      </c>
    </row>
    <row r="101" spans="1:3" ht="13" x14ac:dyDescent="0.3">
      <c r="A101" s="2">
        <v>45989</v>
      </c>
      <c r="B101" s="12">
        <v>1.7934002869441671E-3</v>
      </c>
      <c r="C101" s="12">
        <v>1.1728709841917448E-2</v>
      </c>
    </row>
    <row r="102" spans="1:3" ht="13" x14ac:dyDescent="0.3">
      <c r="A102" s="2">
        <v>45992</v>
      </c>
      <c r="B102" s="12">
        <v>-1.9692087361260508E-3</v>
      </c>
      <c r="C102" s="12">
        <v>1.8145161290322551E-2</v>
      </c>
    </row>
    <row r="103" spans="1:3" ht="13" x14ac:dyDescent="0.3">
      <c r="A103" s="2">
        <v>45993</v>
      </c>
      <c r="B103" s="12">
        <v>4.6636771300448071E-3</v>
      </c>
      <c r="C103" s="12">
        <v>1.3861386138613917E-2</v>
      </c>
    </row>
    <row r="104" spans="1:3" ht="13" x14ac:dyDescent="0.3">
      <c r="A104" s="2">
        <v>45994</v>
      </c>
      <c r="B104" s="12">
        <v>-3.3922513836815082E-3</v>
      </c>
      <c r="C104" s="12">
        <v>0</v>
      </c>
    </row>
    <row r="105" spans="1:3" ht="13" x14ac:dyDescent="0.3">
      <c r="A105" s="2">
        <v>45995</v>
      </c>
      <c r="B105" s="12">
        <v>6.4493013256898025E-3</v>
      </c>
      <c r="C105" s="12">
        <v>3.0273437499999944E-2</v>
      </c>
    </row>
    <row r="106" spans="1:3" ht="13" x14ac:dyDescent="0.3">
      <c r="A106" s="2">
        <v>45996</v>
      </c>
      <c r="B106" s="12">
        <v>-8.8999644001422091E-4</v>
      </c>
      <c r="C106" s="12">
        <v>3.981042654028439E-2</v>
      </c>
    </row>
    <row r="107" spans="1:3" ht="13" x14ac:dyDescent="0.3">
      <c r="A107" s="2">
        <v>45999</v>
      </c>
      <c r="B107" s="12">
        <v>1.7815784785319413E-3</v>
      </c>
      <c r="C107" s="12">
        <v>-1.549680948040112E-2</v>
      </c>
    </row>
    <row r="108" spans="1:3" ht="13" x14ac:dyDescent="0.3">
      <c r="A108" s="2">
        <v>46000</v>
      </c>
      <c r="B108" s="12">
        <v>8.5363684865730118E-3</v>
      </c>
      <c r="C108" s="12">
        <v>1.2962962962963016E-2</v>
      </c>
    </row>
    <row r="109" spans="1:3" ht="13" x14ac:dyDescent="0.3">
      <c r="A109" s="2">
        <v>46001</v>
      </c>
      <c r="B109" s="12">
        <v>-6.5244225004408253E-3</v>
      </c>
      <c r="C109" s="12">
        <v>-1.2797074954296212E-2</v>
      </c>
    </row>
    <row r="110" spans="1:3" ht="13" x14ac:dyDescent="0.3">
      <c r="A110" s="2">
        <v>46002</v>
      </c>
      <c r="B110" s="12">
        <v>1.5974440894568665E-2</v>
      </c>
      <c r="C110" s="12">
        <v>9.2592592592587327E-4</v>
      </c>
    </row>
    <row r="111" spans="1:3" ht="13" x14ac:dyDescent="0.3">
      <c r="A111" s="2">
        <v>46003</v>
      </c>
      <c r="B111" s="12">
        <v>-9.6086652690427331E-3</v>
      </c>
      <c r="C111" s="12">
        <v>-1.8501387604069254E-3</v>
      </c>
    </row>
    <row r="112" spans="1:3" ht="13" x14ac:dyDescent="0.3">
      <c r="A112" s="2">
        <v>46006</v>
      </c>
      <c r="B112" s="12">
        <v>2.1167754454048355E-2</v>
      </c>
      <c r="C112" s="12">
        <v>1.0194624652455924E-2</v>
      </c>
    </row>
    <row r="113" spans="1:3" ht="13" x14ac:dyDescent="0.3">
      <c r="A113" s="2">
        <v>46007</v>
      </c>
      <c r="B113" s="12">
        <v>-1.0364484366901605E-3</v>
      </c>
      <c r="C113" s="12">
        <v>-1.1009174311926632E-2</v>
      </c>
    </row>
    <row r="114" spans="1:3" ht="13" x14ac:dyDescent="0.3">
      <c r="A114" s="2">
        <v>46008</v>
      </c>
      <c r="B114" s="12">
        <v>8.1272695832612322E-3</v>
      </c>
      <c r="C114" s="12">
        <v>-8.3487940630796991E-3</v>
      </c>
    </row>
    <row r="115" spans="1:3" ht="13" x14ac:dyDescent="0.3">
      <c r="A115" s="2">
        <v>46009</v>
      </c>
      <c r="B115" s="12">
        <v>9.2624356775300627E-3</v>
      </c>
      <c r="C115" s="12">
        <v>-1.9644527595884084E-2</v>
      </c>
    </row>
    <row r="116" spans="1:3" ht="13" x14ac:dyDescent="0.3">
      <c r="A116" s="2">
        <v>46010</v>
      </c>
      <c r="B116" s="12">
        <v>5.0985723997279669E-3</v>
      </c>
      <c r="C116" s="12">
        <v>2.8625954198473014E-3</v>
      </c>
    </row>
    <row r="117" spans="1:3" ht="13" x14ac:dyDescent="0.3">
      <c r="A117" s="2">
        <v>46013</v>
      </c>
      <c r="B117" s="12">
        <v>-5.410889414947587E-3</v>
      </c>
      <c r="C117" s="12">
        <v>6.6603235014272393E-3</v>
      </c>
    </row>
    <row r="118" spans="1:3" ht="13" x14ac:dyDescent="0.3">
      <c r="A118" s="2">
        <v>46014</v>
      </c>
      <c r="B118" s="12">
        <v>-1.8701122067322736E-3</v>
      </c>
      <c r="C118" s="12">
        <v>-8.5066162570887668E-3</v>
      </c>
    </row>
    <row r="119" spans="1:3" ht="13" x14ac:dyDescent="0.3">
      <c r="A119" s="2">
        <v>46015</v>
      </c>
      <c r="B119" s="12">
        <v>0</v>
      </c>
      <c r="C119" s="12">
        <v>0</v>
      </c>
    </row>
    <row r="120" spans="1:3" ht="13" x14ac:dyDescent="0.3">
      <c r="A120" s="2">
        <v>46016</v>
      </c>
      <c r="B120" s="12">
        <v>0</v>
      </c>
      <c r="C120" s="12">
        <v>0</v>
      </c>
    </row>
    <row r="121" spans="1:3" ht="13" x14ac:dyDescent="0.3">
      <c r="A121" s="2">
        <v>46017</v>
      </c>
      <c r="B121" s="12">
        <v>0</v>
      </c>
      <c r="C121" s="12">
        <v>0</v>
      </c>
    </row>
    <row r="122" spans="1:3" ht="13" x14ac:dyDescent="0.3">
      <c r="A122" s="2">
        <v>46020</v>
      </c>
      <c r="B122" s="12">
        <v>-5.6208482370976596E-3</v>
      </c>
      <c r="C122" s="12">
        <v>-7.6263107721640739E-3</v>
      </c>
    </row>
    <row r="123" spans="1:3" ht="13" x14ac:dyDescent="0.3">
      <c r="A123" s="2">
        <v>46021</v>
      </c>
      <c r="B123" s="12">
        <v>1.4217197670435113E-2</v>
      </c>
      <c r="C123" s="12">
        <v>2.8818443804035677E-3</v>
      </c>
    </row>
    <row r="124" spans="1:3" ht="13" x14ac:dyDescent="0.3">
      <c r="A124" s="2">
        <v>46022</v>
      </c>
      <c r="B124" s="12">
        <v>0</v>
      </c>
      <c r="C124" s="12">
        <v>0</v>
      </c>
    </row>
    <row r="125" spans="1:3" ht="13" x14ac:dyDescent="0.3">
      <c r="A125" s="2">
        <v>46023</v>
      </c>
      <c r="B125" s="12">
        <v>0</v>
      </c>
      <c r="C125" s="12">
        <v>0</v>
      </c>
    </row>
    <row r="126" spans="1:3" ht="13" x14ac:dyDescent="0.3">
      <c r="A126" s="2">
        <v>46024</v>
      </c>
      <c r="B126" s="12">
        <v>5.9111636547880663E-3</v>
      </c>
      <c r="C126" s="12">
        <v>1.628352490421445E-2</v>
      </c>
    </row>
    <row r="127" spans="1:3" ht="13" x14ac:dyDescent="0.3">
      <c r="A127" s="2">
        <v>46027</v>
      </c>
      <c r="B127" s="12">
        <v>1.4103425117528479E-2</v>
      </c>
      <c r="C127" s="12">
        <v>-1.9792648444863285E-2</v>
      </c>
    </row>
    <row r="128" spans="1:3" ht="13" x14ac:dyDescent="0.3">
      <c r="A128" s="2">
        <v>46028</v>
      </c>
      <c r="B128" s="12">
        <v>-1.0099337748344362E-2</v>
      </c>
      <c r="C128" s="12">
        <v>9.6153846153846159E-3</v>
      </c>
    </row>
    <row r="129" spans="1:3" ht="13" x14ac:dyDescent="0.3">
      <c r="A129" s="2">
        <v>46029</v>
      </c>
      <c r="B129" s="12">
        <v>-1.2042147516307085E-2</v>
      </c>
      <c r="C129" s="12">
        <v>-1.1428571428571456E-2</v>
      </c>
    </row>
    <row r="130" spans="1:3" ht="13" x14ac:dyDescent="0.3">
      <c r="A130" s="2">
        <v>46030</v>
      </c>
      <c r="B130" s="12">
        <v>6.4330455391908336E-3</v>
      </c>
      <c r="C130" s="12">
        <v>-3.8535645472060837E-3</v>
      </c>
    </row>
    <row r="131" spans="1:3" ht="13" x14ac:dyDescent="0.3">
      <c r="A131" s="2">
        <v>46031</v>
      </c>
      <c r="B131" s="12">
        <v>-2.6913372582001703E-3</v>
      </c>
      <c r="C131" s="12">
        <v>1.1605415860734899E-2</v>
      </c>
    </row>
    <row r="132" spans="1:3" ht="13" x14ac:dyDescent="0.3">
      <c r="A132" s="2">
        <v>46034</v>
      </c>
      <c r="B132" s="12">
        <v>1.0457075392140225E-2</v>
      </c>
      <c r="C132" s="12">
        <v>0</v>
      </c>
    </row>
    <row r="133" spans="1:3" ht="13" x14ac:dyDescent="0.3">
      <c r="A133" s="2">
        <v>46035</v>
      </c>
      <c r="B133" s="12">
        <v>-1.6691704222991917E-4</v>
      </c>
      <c r="C133" s="12">
        <v>-2.1988527724665367E-2</v>
      </c>
    </row>
    <row r="134" spans="1:3" ht="13" x14ac:dyDescent="0.3">
      <c r="A134" s="2">
        <v>46036</v>
      </c>
      <c r="B134" s="12">
        <v>-2.8380634390651666E-3</v>
      </c>
      <c r="C134" s="12">
        <v>8.7976539589443379E-3</v>
      </c>
    </row>
    <row r="135" spans="1:3" ht="13" x14ac:dyDescent="0.3">
      <c r="A135" s="2">
        <v>46037</v>
      </c>
      <c r="B135" s="12">
        <v>5.1900217646073492E-3</v>
      </c>
      <c r="C135" s="12">
        <v>1.9379844961240585E-3</v>
      </c>
    </row>
    <row r="136" spans="1:3" ht="13" x14ac:dyDescent="0.3">
      <c r="A136" s="2">
        <v>46038</v>
      </c>
      <c r="B136" s="12">
        <v>-1.0659560293137771E-2</v>
      </c>
      <c r="C136" s="12">
        <v>-1.6441005802707957E-2</v>
      </c>
    </row>
    <row r="137" spans="1:3" ht="13" x14ac:dyDescent="0.3">
      <c r="A137" s="2">
        <v>46041</v>
      </c>
      <c r="B137" s="12">
        <v>-6.9023569023569644E-3</v>
      </c>
      <c r="C137" s="12">
        <v>-2.6548672566371709E-2</v>
      </c>
    </row>
    <row r="138" spans="1:3" ht="13" x14ac:dyDescent="0.3">
      <c r="A138" s="2">
        <v>46042</v>
      </c>
      <c r="B138" s="12">
        <v>-2.4410917104594022E-2</v>
      </c>
      <c r="C138" s="12">
        <v>-2.0707070707070677E-2</v>
      </c>
    </row>
    <row r="139" spans="1:3" ht="13" x14ac:dyDescent="0.3">
      <c r="A139" s="2">
        <v>46043</v>
      </c>
      <c r="B139" s="12">
        <v>4.3440486533449793E-3</v>
      </c>
      <c r="C139" s="12">
        <v>6.2403300670448657E-2</v>
      </c>
    </row>
    <row r="140" spans="1:3" ht="13" x14ac:dyDescent="0.3">
      <c r="A140" s="2">
        <v>46044</v>
      </c>
      <c r="B140" s="12">
        <v>1.1245674740484343E-2</v>
      </c>
      <c r="C140" s="12">
        <v>1.4563106796116505E-2</v>
      </c>
    </row>
    <row r="141" spans="1:3" ht="13" x14ac:dyDescent="0.3">
      <c r="A141" s="2">
        <v>46045</v>
      </c>
      <c r="B141" s="12">
        <v>-9.580838323353302E-3</v>
      </c>
      <c r="C141" s="12">
        <v>1.2440191387559781E-2</v>
      </c>
    </row>
    <row r="142" spans="1:3" ht="13" x14ac:dyDescent="0.3">
      <c r="A142" s="2">
        <v>46048</v>
      </c>
      <c r="B142" s="12">
        <v>1.3301088270858519E-2</v>
      </c>
      <c r="C142" s="12">
        <v>-1.0396975425330759E-2</v>
      </c>
    </row>
    <row r="143" spans="1:3" ht="13" x14ac:dyDescent="0.3">
      <c r="A143" s="2">
        <v>46049</v>
      </c>
      <c r="B143" s="12">
        <v>1.5172178656665602E-2</v>
      </c>
      <c r="C143" s="12">
        <v>-1.5281757402101323E-2</v>
      </c>
    </row>
    <row r="144" spans="1:3" ht="13" x14ac:dyDescent="0.3">
      <c r="A144" s="2">
        <v>46050</v>
      </c>
      <c r="B144" s="12">
        <v>-1.4273719563392101E-2</v>
      </c>
      <c r="C144" s="12">
        <v>-1.2609117361784649E-2</v>
      </c>
    </row>
    <row r="145" spans="1:3" ht="13" x14ac:dyDescent="0.3">
      <c r="A145" s="2">
        <v>46051</v>
      </c>
      <c r="B145" s="12">
        <v>-5.1107325383305362E-3</v>
      </c>
      <c r="C145" s="12">
        <v>1.5717092337917571E-2</v>
      </c>
    </row>
    <row r="146" spans="1:3" ht="13" x14ac:dyDescent="0.3">
      <c r="A146" s="2">
        <v>46052</v>
      </c>
      <c r="B146" s="12">
        <v>2.1575342465753482E-2</v>
      </c>
      <c r="C146" s="12">
        <v>-3.8684719535783912E-3</v>
      </c>
    </row>
    <row r="147" spans="1:3" ht="13" x14ac:dyDescent="0.3">
      <c r="A147" s="2">
        <v>46055</v>
      </c>
      <c r="B147" s="12">
        <v>2.1790144150184211E-3</v>
      </c>
      <c r="C147" s="12">
        <v>-6.7961165048543966E-3</v>
      </c>
    </row>
    <row r="148" spans="1:3" ht="13" x14ac:dyDescent="0.3">
      <c r="A148" s="2">
        <v>46056</v>
      </c>
      <c r="B148" s="12">
        <v>1.5554440541896633E-2</v>
      </c>
      <c r="C148" s="12">
        <v>2.9325513196480661E-3</v>
      </c>
    </row>
    <row r="149" spans="1:3" ht="13" x14ac:dyDescent="0.3">
      <c r="A149" s="2">
        <v>46057</v>
      </c>
      <c r="B149" s="12">
        <v>9.2226613965744487E-3</v>
      </c>
      <c r="C149" s="12">
        <v>1.9493177387914232E-2</v>
      </c>
    </row>
    <row r="150" spans="1:3" ht="13" x14ac:dyDescent="0.3">
      <c r="A150" s="2">
        <v>46058</v>
      </c>
      <c r="B150" s="12">
        <v>-3.7206266318537816E-2</v>
      </c>
      <c r="C150" s="12">
        <v>-2.2944550669215982E-2</v>
      </c>
    </row>
    <row r="151" spans="1:3" ht="13" x14ac:dyDescent="0.3">
      <c r="A151" s="2">
        <v>46059</v>
      </c>
      <c r="B151" s="12">
        <v>1.1186440677966073E-2</v>
      </c>
      <c r="C151" s="12">
        <v>-6.8493150684931781E-3</v>
      </c>
    </row>
    <row r="152" spans="1:3" ht="13" x14ac:dyDescent="0.3">
      <c r="A152" s="2">
        <v>46062</v>
      </c>
      <c r="B152" s="12">
        <v>1.3912168957425442E-2</v>
      </c>
      <c r="C152" s="12">
        <v>9.8522167487679127E-4</v>
      </c>
    </row>
    <row r="153" spans="1:3" ht="13" x14ac:dyDescent="0.3">
      <c r="A153" s="2">
        <v>46063</v>
      </c>
      <c r="B153" s="12">
        <v>-1.6531658125315489E-4</v>
      </c>
      <c r="C153" s="12">
        <v>3.2480314960630037E-2</v>
      </c>
    </row>
    <row r="154" spans="1:3" ht="13" x14ac:dyDescent="0.3">
      <c r="A154" s="2">
        <v>46064</v>
      </c>
      <c r="B154" s="12">
        <v>-2.6289682539682509E-2</v>
      </c>
      <c r="C154" s="12">
        <v>0</v>
      </c>
    </row>
    <row r="155" spans="1:3" ht="13" x14ac:dyDescent="0.3">
      <c r="A155" s="2">
        <v>46065</v>
      </c>
      <c r="B155" s="12">
        <v>-6.9621327899474219E-3</v>
      </c>
      <c r="C155" s="12">
        <v>-2.0019065776930491E-2</v>
      </c>
    </row>
    <row r="156" spans="1:3" ht="13" x14ac:dyDescent="0.3">
      <c r="A156" s="2">
        <v>46066</v>
      </c>
      <c r="B156" s="12">
        <v>-2.5820793433652497E-2</v>
      </c>
      <c r="C156" s="12">
        <v>7.7821011673151474E-3</v>
      </c>
    </row>
    <row r="157" spans="1:3" ht="13" x14ac:dyDescent="0.3">
      <c r="A157" s="2">
        <v>46069</v>
      </c>
      <c r="B157" s="12">
        <v>-7.8988941548183127E-3</v>
      </c>
      <c r="C157" s="12">
        <v>-1.2548262548262521E-2</v>
      </c>
    </row>
    <row r="158" spans="1:3" ht="13" x14ac:dyDescent="0.3">
      <c r="A158" s="2">
        <v>46070</v>
      </c>
      <c r="B158" s="12">
        <v>1.2738853503184724E-2</v>
      </c>
      <c r="C158" s="12">
        <v>1.955034213098757E-3</v>
      </c>
    </row>
    <row r="159" spans="1:3" ht="13" x14ac:dyDescent="0.3">
      <c r="A159" s="2">
        <v>46071</v>
      </c>
      <c r="B159" s="12">
        <v>1.9916142557651971E-2</v>
      </c>
      <c r="C159" s="12">
        <v>1.1707317073170759E-2</v>
      </c>
    </row>
    <row r="160" spans="1:3" ht="13" x14ac:dyDescent="0.3">
      <c r="A160" s="2">
        <v>46072</v>
      </c>
      <c r="B160" s="12">
        <v>-1.5416238437821148E-2</v>
      </c>
      <c r="C160" s="12">
        <v>-1.2536162005785893E-2</v>
      </c>
    </row>
    <row r="161" spans="1:3" ht="13" x14ac:dyDescent="0.3">
      <c r="A161" s="2">
        <v>46073</v>
      </c>
      <c r="B161" s="12">
        <v>2.1398747390396697E-2</v>
      </c>
      <c r="C161" s="12">
        <v>6.835937499999889E-3</v>
      </c>
    </row>
    <row r="162" spans="1:3" ht="13" x14ac:dyDescent="0.3">
      <c r="A162" s="2">
        <v>46076</v>
      </c>
      <c r="B162" s="12">
        <v>-1.3626298756600249E-3</v>
      </c>
      <c r="C162" s="12">
        <v>-2.3278370514063933E-2</v>
      </c>
    </row>
    <row r="163" spans="1:3" ht="13" x14ac:dyDescent="0.3">
      <c r="A163" s="2">
        <v>46077</v>
      </c>
      <c r="B163" s="12">
        <v>-1.7397236909432085E-2</v>
      </c>
      <c r="C163" s="12">
        <v>1.6881827209533296E-2</v>
      </c>
    </row>
    <row r="164" spans="1:3" ht="13" x14ac:dyDescent="0.3">
      <c r="A164" s="2">
        <v>46078</v>
      </c>
      <c r="B164" s="12">
        <v>8.8526297517792316E-3</v>
      </c>
      <c r="C164" s="12">
        <v>-1.7578125000000111E-2</v>
      </c>
    </row>
    <row r="165" spans="1:3" ht="13" x14ac:dyDescent="0.3">
      <c r="A165" s="2">
        <v>46079</v>
      </c>
      <c r="B165" s="12">
        <v>1.2560220233998538E-2</v>
      </c>
      <c r="C165" s="12">
        <v>9.9403578528835528E-4</v>
      </c>
    </row>
    <row r="166" spans="1:3" ht="13" x14ac:dyDescent="0.3">
      <c r="A166" s="2">
        <v>46080</v>
      </c>
      <c r="B166" s="12">
        <v>-8.4961767204757566E-3</v>
      </c>
      <c r="C166" s="12">
        <v>7.9443892750744507E-3</v>
      </c>
    </row>
    <row r="167" spans="1:3" ht="13" x14ac:dyDescent="0.3">
      <c r="A167" s="2">
        <v>46083</v>
      </c>
      <c r="B167" s="12">
        <v>-3.9417309340188438E-2</v>
      </c>
      <c r="C167" s="12">
        <v>-3.2019704433497539E-2</v>
      </c>
    </row>
    <row r="168" spans="1:3" ht="13" x14ac:dyDescent="0.3">
      <c r="A168" s="2">
        <v>46084</v>
      </c>
      <c r="B168" s="12">
        <v>-4.9955396966993797E-2</v>
      </c>
      <c r="C168" s="12">
        <v>-2.0356234096692113E-2</v>
      </c>
    </row>
    <row r="169" spans="1:3" ht="13" x14ac:dyDescent="0.3">
      <c r="A169" s="2">
        <v>46085</v>
      </c>
      <c r="B169" s="12">
        <v>1.8215962441314466E-2</v>
      </c>
      <c r="C169" s="12">
        <v>1.5584415584416174E-3</v>
      </c>
    </row>
    <row r="170" spans="1:3" ht="13" x14ac:dyDescent="0.3">
      <c r="A170" s="2">
        <v>46086</v>
      </c>
      <c r="B170" s="12">
        <v>-1.9734415344891058E-2</v>
      </c>
      <c r="C170" s="12">
        <v>-1.9190871369294694E-2</v>
      </c>
    </row>
    <row r="171" spans="1:3" ht="13" x14ac:dyDescent="0.3">
      <c r="A171" s="2">
        <v>46087</v>
      </c>
      <c r="B171" s="12">
        <v>-2.0884289746002004E-2</v>
      </c>
      <c r="C171" s="12">
        <v>-1.6922263352723368E-2</v>
      </c>
    </row>
    <row r="172" spans="1:3" ht="13" x14ac:dyDescent="0.3">
      <c r="A172" s="2">
        <v>46090</v>
      </c>
      <c r="B172" s="12">
        <v>1.9215987701774289E-4</v>
      </c>
      <c r="C172" s="12">
        <v>-3.1737493275954841E-2</v>
      </c>
    </row>
    <row r="173" spans="1:3" ht="13" x14ac:dyDescent="0.3">
      <c r="A173" s="2">
        <v>46091</v>
      </c>
      <c r="B173" s="12">
        <v>3.0355427473583163E-2</v>
      </c>
      <c r="C173" s="12">
        <v>2.8333333333333301E-2</v>
      </c>
    </row>
    <row r="174" spans="1:3" ht="13" x14ac:dyDescent="0.3">
      <c r="A174" s="2">
        <v>46092</v>
      </c>
      <c r="B174" s="12">
        <v>-7.8314376281933065E-3</v>
      </c>
      <c r="C174" s="12">
        <v>4.3219881145327467E-3</v>
      </c>
    </row>
    <row r="175" spans="1:3" ht="13" x14ac:dyDescent="0.3">
      <c r="A175" s="2">
        <v>46093</v>
      </c>
      <c r="B175" s="12">
        <v>-1.9921067468520931E-2</v>
      </c>
      <c r="C175" s="12">
        <v>-5.3792361484669175E-3</v>
      </c>
    </row>
    <row r="176" spans="1:3" ht="13" x14ac:dyDescent="0.3">
      <c r="A176" s="2">
        <v>46094</v>
      </c>
      <c r="B176" s="12">
        <v>-1.3614573346116919E-2</v>
      </c>
      <c r="C176" s="12">
        <v>-2.6500811249323988E-2</v>
      </c>
    </row>
    <row r="177" spans="1:3" ht="13" x14ac:dyDescent="0.3">
      <c r="A177" s="2">
        <v>46097</v>
      </c>
      <c r="B177" s="12">
        <v>-5.6376360808709008E-3</v>
      </c>
      <c r="C177" s="12">
        <v>1.4999999999999937E-2</v>
      </c>
    </row>
    <row r="178" spans="1:3" ht="13" x14ac:dyDescent="0.3">
      <c r="A178" s="2">
        <v>46098</v>
      </c>
      <c r="B178" s="12">
        <v>1.0948191593352892E-2</v>
      </c>
      <c r="C178" s="12">
        <v>-1.9704433497536915E-2</v>
      </c>
    </row>
    <row r="179" spans="1:3" ht="13" x14ac:dyDescent="0.3">
      <c r="A179" s="2">
        <v>46099</v>
      </c>
      <c r="B179" s="12">
        <v>8.3156062657126564E-3</v>
      </c>
      <c r="C179" s="12">
        <v>1.5633724176437807E-2</v>
      </c>
    </row>
    <row r="180" spans="1:3" ht="13" x14ac:dyDescent="0.3">
      <c r="A180" s="2">
        <v>46100</v>
      </c>
      <c r="B180" s="12">
        <v>-2.6083621020329902E-2</v>
      </c>
      <c r="C180" s="12">
        <v>-1.5393073117097368E-2</v>
      </c>
    </row>
    <row r="181" spans="1:3" ht="13" x14ac:dyDescent="0.3">
      <c r="A181" s="2">
        <v>46101</v>
      </c>
      <c r="B181" s="12">
        <v>-2.2055927530523847E-2</v>
      </c>
      <c r="C181" s="12">
        <v>-2.4008933556672156E-2</v>
      </c>
    </row>
    <row r="182" spans="1:3" ht="13" x14ac:dyDescent="0.3">
      <c r="A182" s="2">
        <v>46104</v>
      </c>
      <c r="B182" s="12">
        <v>3.1614981876761983E-2</v>
      </c>
      <c r="C182" s="12">
        <v>1.1441647597254004E-2</v>
      </c>
    </row>
    <row r="183" spans="1:3" ht="13" x14ac:dyDescent="0.3">
      <c r="A183" s="2">
        <v>46105</v>
      </c>
      <c r="B183" s="12">
        <v>-7.4175287917236489E-3</v>
      </c>
      <c r="C183" s="12">
        <v>2.3755656108597218E-2</v>
      </c>
    </row>
    <row r="184" spans="1:3" ht="13" x14ac:dyDescent="0.3">
      <c r="A184" s="2">
        <v>46106</v>
      </c>
      <c r="B184" s="12">
        <v>1.6125860373647955E-2</v>
      </c>
      <c r="C184" s="12">
        <v>-9.3922651933701033E-3</v>
      </c>
    </row>
    <row r="185" spans="1:3" ht="13" x14ac:dyDescent="0.3">
      <c r="A185" s="2">
        <v>46107</v>
      </c>
      <c r="B185" s="12">
        <v>-1.7998838784594538E-2</v>
      </c>
      <c r="C185" s="12">
        <v>1.6731734523144613E-3</v>
      </c>
    </row>
    <row r="186" spans="1:3" ht="13" x14ac:dyDescent="0.3">
      <c r="A186" s="2">
        <v>46108</v>
      </c>
      <c r="B186" s="12">
        <v>4.7299960583366222E-3</v>
      </c>
      <c r="C186" s="12">
        <v>-1.4476614699331817E-2</v>
      </c>
    </row>
    <row r="187" spans="1:3" ht="13" x14ac:dyDescent="0.3">
      <c r="A187" s="2">
        <v>46111</v>
      </c>
      <c r="B187" s="12">
        <v>1.1769321302472003E-3</v>
      </c>
      <c r="C187" s="12">
        <v>3.9548022598869413E-3</v>
      </c>
    </row>
    <row r="188" spans="1:3" ht="13" x14ac:dyDescent="0.3">
      <c r="A188" s="2">
        <v>46112</v>
      </c>
      <c r="B188" s="12">
        <v>1.1167711598745982E-2</v>
      </c>
      <c r="C188" s="12">
        <v>1.1254924029262803E-2</v>
      </c>
    </row>
    <row r="189" spans="1:3" ht="13" x14ac:dyDescent="0.3">
      <c r="A189" s="2">
        <v>46113</v>
      </c>
      <c r="B189" s="12">
        <v>4.3983724084479814E-2</v>
      </c>
      <c r="C189" s="12">
        <v>7.7907623817473886E-3</v>
      </c>
    </row>
    <row r="190" spans="1:3" ht="13" x14ac:dyDescent="0.3">
      <c r="A190" s="2">
        <v>46114</v>
      </c>
      <c r="B190" s="12">
        <v>-1.2435040831477388E-2</v>
      </c>
      <c r="C190" s="12">
        <v>-2.4295969077857568E-2</v>
      </c>
    </row>
    <row r="191" spans="1:3" ht="13" x14ac:dyDescent="0.3">
      <c r="A191" s="2">
        <v>46115</v>
      </c>
      <c r="B191" s="12">
        <v>0</v>
      </c>
      <c r="C191" s="12">
        <v>0</v>
      </c>
    </row>
    <row r="192" spans="1:3" ht="13" x14ac:dyDescent="0.3">
      <c r="A192" s="2">
        <v>46118</v>
      </c>
      <c r="B192" s="12">
        <v>0</v>
      </c>
      <c r="C192" s="12">
        <v>0</v>
      </c>
    </row>
    <row r="193" spans="1:3" ht="13" x14ac:dyDescent="0.3">
      <c r="A193" s="2">
        <v>46119</v>
      </c>
      <c r="B193" s="12">
        <v>9.2087953392220225E-3</v>
      </c>
      <c r="C193" s="12">
        <v>-6.2252405206564485E-3</v>
      </c>
    </row>
    <row r="194" spans="1:3" ht="13" x14ac:dyDescent="0.3">
      <c r="A194" s="2">
        <v>46120</v>
      </c>
      <c r="B194" s="12">
        <v>5.0651769087523321E-2</v>
      </c>
      <c r="C194" s="12">
        <v>6.7198177676537657E-2</v>
      </c>
    </row>
    <row r="195" spans="1:3" ht="13" x14ac:dyDescent="0.3">
      <c r="A195" s="2">
        <v>46121</v>
      </c>
      <c r="B195" s="12">
        <v>-5.3172633817795542E-3</v>
      </c>
      <c r="C195" s="12">
        <v>-3.468516542155816E-2</v>
      </c>
    </row>
    <row r="196" spans="1:3" ht="13" x14ac:dyDescent="0.3">
      <c r="A196" s="2">
        <v>46122</v>
      </c>
      <c r="B196" s="12">
        <v>8.0185317177476709E-3</v>
      </c>
      <c r="C196" s="12">
        <v>1.3819789939192924E-2</v>
      </c>
    </row>
    <row r="197" spans="1:3" ht="13" x14ac:dyDescent="0.3">
      <c r="A197" s="2">
        <v>46125</v>
      </c>
      <c r="B197" s="12">
        <v>-1.7677214071068305E-4</v>
      </c>
      <c r="C197" s="12">
        <v>-1.8538713195201777E-2</v>
      </c>
    </row>
    <row r="198" spans="1:3" ht="13" x14ac:dyDescent="0.3">
      <c r="A198" s="2">
        <v>46126</v>
      </c>
      <c r="B198" s="12">
        <v>1.9271570014144271E-2</v>
      </c>
      <c r="C198" s="12">
        <v>1.4999999999999937E-2</v>
      </c>
    </row>
    <row r="199" spans="1:3" ht="13" x14ac:dyDescent="0.3">
      <c r="A199" s="2">
        <v>46127</v>
      </c>
      <c r="B199" s="12">
        <v>4.6834345186470318E-3</v>
      </c>
      <c r="C199" s="12">
        <v>1.3683634373289547E-2</v>
      </c>
    </row>
    <row r="200" spans="1:3" ht="13" x14ac:dyDescent="0.3">
      <c r="A200" s="2">
        <v>46128</v>
      </c>
      <c r="B200" s="12">
        <v>-8.6325966850828422E-3</v>
      </c>
      <c r="C200" s="12">
        <v>-1.0259179265658626E-2</v>
      </c>
    </row>
    <row r="201" spans="1:3" ht="13" x14ac:dyDescent="0.3">
      <c r="A201" s="2">
        <v>46129</v>
      </c>
      <c r="B201" s="12">
        <v>3.1522117729014289E-2</v>
      </c>
      <c r="C201" s="12">
        <v>2.5641025641025578E-2</v>
      </c>
    </row>
    <row r="202" spans="1:3" ht="13" x14ac:dyDescent="0.3">
      <c r="A202" s="2">
        <v>46132</v>
      </c>
      <c r="B202" s="12">
        <v>-2.0935336822556081E-2</v>
      </c>
      <c r="C202" s="12">
        <v>-1.7553191489361762E-2</v>
      </c>
    </row>
    <row r="203" spans="1:3" ht="13" x14ac:dyDescent="0.3">
      <c r="A203" s="2">
        <v>46133</v>
      </c>
      <c r="B203" s="12">
        <v>-3.4488704949129953E-3</v>
      </c>
      <c r="C203" s="12">
        <v>1.6242555495398559E-3</v>
      </c>
    </row>
    <row r="204" spans="1:3" ht="13" x14ac:dyDescent="0.3">
      <c r="A204" s="2">
        <v>46134</v>
      </c>
      <c r="B204" s="12">
        <v>-8.9980965564975951E-3</v>
      </c>
      <c r="C204" s="12">
        <v>-5.9459459459459156E-3</v>
      </c>
    </row>
    <row r="205" spans="1:3" ht="13" x14ac:dyDescent="0.3">
      <c r="A205" s="2">
        <v>46135</v>
      </c>
      <c r="B205" s="12">
        <v>-8.5559629823643048E-3</v>
      </c>
      <c r="C205" s="12">
        <v>-1.0875475802066339E-2</v>
      </c>
    </row>
    <row r="206" spans="1:3" ht="13" x14ac:dyDescent="0.3">
      <c r="A206" s="2">
        <v>46136</v>
      </c>
      <c r="B206" s="12">
        <v>-3.3462486791123861E-3</v>
      </c>
      <c r="C206" s="12">
        <v>-9.8955470038483307E-3</v>
      </c>
    </row>
    <row r="207" spans="1:3" ht="13" x14ac:dyDescent="0.3">
      <c r="A207" s="2">
        <v>46139</v>
      </c>
      <c r="B207" s="12">
        <v>2.1205159922248551E-3</v>
      </c>
      <c r="C207" s="12">
        <v>-1.1660188784008853E-2</v>
      </c>
    </row>
    <row r="208" spans="1:3" ht="13" x14ac:dyDescent="0.3">
      <c r="A208" s="2">
        <v>46140</v>
      </c>
      <c r="B208" s="12">
        <v>1.9396931758067257E-2</v>
      </c>
      <c r="C208" s="12">
        <v>-2.2471910112359869E-3</v>
      </c>
    </row>
    <row r="209" spans="1:3" ht="13" x14ac:dyDescent="0.3">
      <c r="A209" s="2">
        <v>46141</v>
      </c>
      <c r="B209" s="12">
        <v>-1.0205846739318332E-2</v>
      </c>
      <c r="C209" s="12">
        <v>6.1936936936936617E-3</v>
      </c>
    </row>
    <row r="210" spans="1:3" ht="13" x14ac:dyDescent="0.3">
      <c r="A210" s="2">
        <v>46142</v>
      </c>
      <c r="B210" s="12">
        <v>9.2624956308982754E-3</v>
      </c>
      <c r="C210" s="12">
        <v>-1.5109121432568488E-2</v>
      </c>
    </row>
    <row r="211" spans="1:3" ht="13" x14ac:dyDescent="0.3">
      <c r="A211" s="2">
        <v>46143</v>
      </c>
      <c r="B211" s="12">
        <v>0</v>
      </c>
      <c r="C211" s="12">
        <v>0</v>
      </c>
    </row>
    <row r="212" spans="1:3" ht="13" x14ac:dyDescent="0.3">
      <c r="A212" s="2">
        <v>46146</v>
      </c>
      <c r="B212" s="12">
        <v>-2.5974025974026035E-2</v>
      </c>
      <c r="C212" s="12">
        <v>-1.4772727272727241E-2</v>
      </c>
    </row>
    <row r="213" spans="1:3" ht="13" x14ac:dyDescent="0.3">
      <c r="A213" s="2">
        <v>46147</v>
      </c>
      <c r="B213" s="12">
        <v>2.3999999999999962E-2</v>
      </c>
      <c r="C213" s="12">
        <v>1.1534025374855168E-3</v>
      </c>
    </row>
    <row r="214" spans="1:3" ht="13" x14ac:dyDescent="0.3">
      <c r="A214" s="2">
        <v>46148</v>
      </c>
      <c r="B214" s="12">
        <v>3.2812500000000008E-2</v>
      </c>
      <c r="C214" s="12">
        <v>3.6866359447004643E-2</v>
      </c>
    </row>
    <row r="215" spans="1:3" ht="13" x14ac:dyDescent="0.3">
      <c r="A215" s="2">
        <v>46149</v>
      </c>
      <c r="B215" s="12">
        <v>-3.1938140864010973E-3</v>
      </c>
      <c r="C215" s="12">
        <v>-2.2222222222222539E-3</v>
      </c>
    </row>
    <row r="216" spans="1:3" ht="13" x14ac:dyDescent="0.3">
      <c r="A216" s="2">
        <v>46150</v>
      </c>
      <c r="B216" s="12">
        <v>-1.9730185497470489E-2</v>
      </c>
      <c r="C216" s="12">
        <v>3.3407572383073181E-3</v>
      </c>
    </row>
    <row r="217" spans="1:3" ht="13" x14ac:dyDescent="0.3">
      <c r="A217" s="2">
        <v>46153</v>
      </c>
      <c r="B217" s="12">
        <v>7.7412695682091744E-3</v>
      </c>
      <c r="C217" s="12">
        <v>4.994450610432884E-3</v>
      </c>
    </row>
    <row r="218" spans="1:3" ht="13" x14ac:dyDescent="0.3">
      <c r="A218" s="2">
        <v>46154</v>
      </c>
      <c r="B218" s="12">
        <v>-1.3997951519289835E-2</v>
      </c>
      <c r="C218" s="12">
        <v>-2.0982882385422324E-2</v>
      </c>
    </row>
    <row r="219" spans="1:3" ht="13" x14ac:dyDescent="0.3">
      <c r="A219" s="2">
        <v>46155</v>
      </c>
      <c r="B219" s="12">
        <v>-1.0734072022160559E-2</v>
      </c>
      <c r="C219" s="12">
        <v>0</v>
      </c>
    </row>
    <row r="220" spans="1:3" ht="13" x14ac:dyDescent="0.3">
      <c r="A220" s="2">
        <v>46156</v>
      </c>
      <c r="B220" s="12">
        <v>1.960098004900231E-2</v>
      </c>
      <c r="C220" s="12">
        <v>2.0868584320360904E-2</v>
      </c>
    </row>
    <row r="221" spans="1:3" ht="13" x14ac:dyDescent="0.3">
      <c r="A221" s="2">
        <v>46157</v>
      </c>
      <c r="B221" s="12">
        <v>-1.5619636113971732E-2</v>
      </c>
      <c r="C221" s="12">
        <v>5.5248618784530384E-3</v>
      </c>
    </row>
    <row r="222" spans="1:3" ht="13" x14ac:dyDescent="0.3">
      <c r="A222" s="2">
        <v>46160</v>
      </c>
      <c r="B222" s="12">
        <v>-2.4934612031386343E-2</v>
      </c>
      <c r="C222" s="12">
        <v>-9.8901098901099521E-3</v>
      </c>
    </row>
    <row r="223" spans="1:3" ht="13" x14ac:dyDescent="0.3">
      <c r="A223" s="2">
        <v>46161</v>
      </c>
      <c r="B223" s="12">
        <v>-9.4778254649499176E-3</v>
      </c>
      <c r="C223" s="12">
        <v>-3.3296337402885369E-3</v>
      </c>
    </row>
    <row r="224" spans="1:3" ht="13" x14ac:dyDescent="0.3">
      <c r="A224" s="2">
        <v>46162</v>
      </c>
      <c r="B224" s="12">
        <v>2.7802852500451333E-2</v>
      </c>
      <c r="C224" s="12">
        <v>-8.351893095768375E-3</v>
      </c>
    </row>
    <row r="225" spans="1:3" ht="13" x14ac:dyDescent="0.3">
      <c r="A225" s="2">
        <v>46163</v>
      </c>
      <c r="B225" s="12">
        <v>-1.7038468294396546E-2</v>
      </c>
      <c r="C225" s="12">
        <v>2.6389668725435245E-2</v>
      </c>
    </row>
    <row r="226" spans="1:3" ht="13" x14ac:dyDescent="0.3">
      <c r="A226" s="2">
        <v>46164</v>
      </c>
      <c r="B226" s="12">
        <v>3.9313795568263477E-3</v>
      </c>
      <c r="C226" s="12">
        <v>3.2822757111597061E-3</v>
      </c>
    </row>
    <row r="227" spans="1:3" ht="13" x14ac:dyDescent="0.3">
      <c r="A227" s="2">
        <v>46167</v>
      </c>
      <c r="B227" s="12">
        <v>2.1715913136347433E-2</v>
      </c>
      <c r="C227" s="12">
        <v>1.3086150490730674E-2</v>
      </c>
    </row>
    <row r="228" spans="1:3" ht="13" x14ac:dyDescent="0.3">
      <c r="A228" s="2">
        <v>46168</v>
      </c>
      <c r="B228" s="12">
        <v>-5.574912891986067E-3</v>
      </c>
      <c r="C228" s="12">
        <v>8.0731969860064583E-3</v>
      </c>
    </row>
    <row r="229" spans="1:3" ht="13" x14ac:dyDescent="0.3">
      <c r="A229" s="2">
        <v>46169</v>
      </c>
      <c r="B229" s="12">
        <v>1.4365802382620856E-2</v>
      </c>
      <c r="C229" s="12">
        <v>1.4949279231179833E-2</v>
      </c>
    </row>
    <row r="230" spans="1:3" ht="13" x14ac:dyDescent="0.3">
      <c r="A230" s="2">
        <v>46170</v>
      </c>
      <c r="B230" s="12">
        <v>-7.0811744386874561E-3</v>
      </c>
      <c r="C230" s="12">
        <v>-8.9426617569699565E-3</v>
      </c>
    </row>
    <row r="231" spans="1:3" ht="13" x14ac:dyDescent="0.3">
      <c r="A231" s="2">
        <v>46171</v>
      </c>
      <c r="B231" s="12">
        <v>1.0088711080187985E-2</v>
      </c>
      <c r="C231" s="12">
        <v>3.7154989384288145E-3</v>
      </c>
    </row>
    <row r="232" spans="1:3" ht="13" x14ac:dyDescent="0.3">
      <c r="A232" s="2">
        <v>46174</v>
      </c>
      <c r="B232" s="12">
        <v>-1.9459273290855936E-2</v>
      </c>
      <c r="C232" s="12">
        <v>-1.6393442622950789E-2</v>
      </c>
    </row>
    <row r="233" spans="1:3" ht="13" x14ac:dyDescent="0.3">
      <c r="A233" s="2">
        <v>46175</v>
      </c>
      <c r="B233" s="12">
        <v>9.8349139445029939E-3</v>
      </c>
      <c r="C233" s="12">
        <v>-5.3763440860215058E-3</v>
      </c>
    </row>
    <row r="234" spans="1:3" ht="13" x14ac:dyDescent="0.3">
      <c r="A234" s="2">
        <v>46176</v>
      </c>
      <c r="B234" s="12">
        <v>-1.8608695652173948E-2</v>
      </c>
      <c r="C234" s="12">
        <v>-2.216216216216213E-2</v>
      </c>
    </row>
    <row r="235" spans="1:3" ht="13" x14ac:dyDescent="0.3">
      <c r="A235" s="2">
        <v>46177</v>
      </c>
      <c r="B235" s="12">
        <v>8.3289030657452776E-3</v>
      </c>
      <c r="C235" s="12">
        <v>6.0807075732448547E-3</v>
      </c>
    </row>
    <row r="236" spans="1:3" ht="13" x14ac:dyDescent="0.3">
      <c r="A236" s="2">
        <v>46178</v>
      </c>
      <c r="B236" s="12">
        <v>-2.9876977152900434E-3</v>
      </c>
      <c r="C236" s="12">
        <v>-1.7032967032967E-2</v>
      </c>
    </row>
    <row r="237" spans="1:3" ht="13" x14ac:dyDescent="0.3">
      <c r="A237" s="2">
        <v>46181</v>
      </c>
      <c r="B237" s="12">
        <v>-1.3749338974087836E-2</v>
      </c>
      <c r="C237" s="12">
        <v>1.1179429849077062E-3</v>
      </c>
    </row>
    <row r="238" spans="1:3" ht="13" x14ac:dyDescent="0.3">
      <c r="A238" s="2">
        <v>46182</v>
      </c>
      <c r="B238" s="12">
        <v>9.1152815013405102E-3</v>
      </c>
      <c r="C238" s="12">
        <v>-5.5834729201560197E-4</v>
      </c>
    </row>
    <row r="239" spans="1:3" ht="13" x14ac:dyDescent="0.3">
      <c r="A239" s="2">
        <v>46183</v>
      </c>
      <c r="B239" s="12">
        <v>-9.032943676939454E-3</v>
      </c>
      <c r="C239" s="12">
        <v>-2.4581005586592212E-2</v>
      </c>
    </row>
    <row r="240" spans="1:3" ht="13" x14ac:dyDescent="0.3">
      <c r="A240" s="2">
        <v>46184</v>
      </c>
      <c r="B240" s="12">
        <v>7.1492403932090225E-4</v>
      </c>
      <c r="C240" s="12">
        <v>-1.145475372279431E-3</v>
      </c>
    </row>
    <row r="241" spans="1:3" ht="13" x14ac:dyDescent="0.3">
      <c r="A241" s="2">
        <v>46185</v>
      </c>
      <c r="B241" s="12">
        <v>4.3043400607251231E-2</v>
      </c>
      <c r="C241" s="12">
        <v>2.6949541284403605E-2</v>
      </c>
    </row>
    <row r="242" spans="1:3" ht="13" x14ac:dyDescent="0.3">
      <c r="A242" s="2">
        <v>46188</v>
      </c>
      <c r="B242" s="12">
        <v>7.7054794520547828E-3</v>
      </c>
      <c r="C242" s="12">
        <v>2.0658849804578543E-2</v>
      </c>
    </row>
    <row r="243" spans="1:3" ht="13" x14ac:dyDescent="0.3">
      <c r="A243" s="2">
        <v>46189</v>
      </c>
      <c r="B243" s="12">
        <v>2.9056924384027235E-2</v>
      </c>
      <c r="C243" s="12">
        <v>-2.2975929978118252E-2</v>
      </c>
    </row>
    <row r="244" spans="1:3" ht="13" x14ac:dyDescent="0.3">
      <c r="A244" s="2">
        <v>46190</v>
      </c>
      <c r="B244" s="12">
        <v>8.9167767503302957E-3</v>
      </c>
      <c r="C244" s="12">
        <v>-1.9036954087346056E-2</v>
      </c>
    </row>
    <row r="245" spans="1:3" ht="13" x14ac:dyDescent="0.3">
      <c r="A245" s="2">
        <v>46191</v>
      </c>
      <c r="B245" s="12">
        <v>6.8739770867430137E-3</v>
      </c>
      <c r="C245" s="12">
        <v>-9.1324200913241692E-3</v>
      </c>
    </row>
    <row r="246" spans="1:3" ht="13" x14ac:dyDescent="0.3">
      <c r="A246" s="2">
        <v>46192</v>
      </c>
      <c r="B246" s="12">
        <v>4.2262678803640765E-3</v>
      </c>
      <c r="C246" s="12">
        <v>-5.4147465437788055E-2</v>
      </c>
    </row>
    <row r="247" spans="1:3" ht="13" x14ac:dyDescent="0.3">
      <c r="A247" s="2">
        <v>46195</v>
      </c>
      <c r="B247" s="12">
        <v>9.0644221430883857E-3</v>
      </c>
      <c r="C247" s="12">
        <v>8.5261875761267099E-3</v>
      </c>
    </row>
    <row r="248" spans="1:3" ht="13" x14ac:dyDescent="0.3">
      <c r="A248" s="2">
        <v>46196</v>
      </c>
      <c r="B248" s="12">
        <v>-1.6522297080526108E-2</v>
      </c>
      <c r="C248" s="12">
        <v>-3.2004830917874295E-2</v>
      </c>
    </row>
    <row r="249" spans="1:3" ht="13" x14ac:dyDescent="0.3">
      <c r="A249" s="2">
        <v>46197</v>
      </c>
      <c r="B249" s="12">
        <v>-6.1980101125428564E-3</v>
      </c>
      <c r="C249" s="12">
        <v>-2.0586400499064322E-2</v>
      </c>
    </row>
    <row r="250" spans="1:3" ht="13" x14ac:dyDescent="0.3">
      <c r="A250" s="2">
        <v>46198</v>
      </c>
      <c r="B250" s="12">
        <v>-1.0339734121122554E-2</v>
      </c>
      <c r="C250" s="12">
        <v>4.4585987261145776E-3</v>
      </c>
    </row>
    <row r="251" spans="1:3" ht="13" x14ac:dyDescent="0.3">
      <c r="A251" s="2">
        <v>46199</v>
      </c>
      <c r="B251" s="12">
        <v>-1.2935323383084625E-2</v>
      </c>
      <c r="C251" s="12">
        <v>-3.5510462904248537E-2</v>
      </c>
    </row>
    <row r="252" spans="1:3" ht="13" x14ac:dyDescent="0.3">
      <c r="A252" s="2">
        <v>46202</v>
      </c>
      <c r="B252" s="12">
        <v>-8.7365591397848795E-3</v>
      </c>
      <c r="C252" s="12">
        <v>-4.3392504930966434E-2</v>
      </c>
    </row>
    <row r="253" spans="1:3" ht="13" x14ac:dyDescent="0.3">
      <c r="A253" s="2">
        <v>46203</v>
      </c>
      <c r="B253" s="12">
        <v>1.5254237288135568E-2</v>
      </c>
      <c r="C253" s="12">
        <v>-7.5601374570446345E-3</v>
      </c>
    </row>
    <row r="254" spans="1:3" ht="13" x14ac:dyDescent="0.3">
      <c r="A254" s="2">
        <v>46204</v>
      </c>
      <c r="B254" s="12">
        <v>1.1686143572620488E-3</v>
      </c>
      <c r="C254" s="12">
        <v>1.8005540166204946E-2</v>
      </c>
    </row>
    <row r="255" spans="1:3" ht="13" x14ac:dyDescent="0.3">
      <c r="A255" s="2">
        <v>46205</v>
      </c>
      <c r="B255" s="12">
        <v>2.0843755210938803E-2</v>
      </c>
      <c r="C255" s="12">
        <v>1.3605442176870748E-2</v>
      </c>
    </row>
    <row r="256" spans="1:3" ht="13" x14ac:dyDescent="0.3">
      <c r="A256" s="2">
        <v>46206</v>
      </c>
      <c r="B256" s="12">
        <v>7.5138843515191543E-3</v>
      </c>
      <c r="C256" s="12">
        <v>3.4899328859060323E-2</v>
      </c>
    </row>
    <row r="257" spans="1:3" ht="13" x14ac:dyDescent="0.3">
      <c r="A257" s="2">
        <v>46209</v>
      </c>
      <c r="B257" s="12">
        <v>1.1186770428015556E-2</v>
      </c>
      <c r="C257" s="12">
        <v>5.1880674448768578E-3</v>
      </c>
    </row>
    <row r="258" spans="1:3" ht="13" x14ac:dyDescent="0.3">
      <c r="A258" s="2">
        <v>46210</v>
      </c>
      <c r="B258" s="12">
        <v>-1.7636684303351164E-3</v>
      </c>
      <c r="C258" s="12">
        <v>1.1612903225806525E-2</v>
      </c>
    </row>
    <row r="259" spans="1:3" ht="13" x14ac:dyDescent="0.3">
      <c r="A259" s="2">
        <v>46211</v>
      </c>
      <c r="B259" s="12">
        <v>-2.328943141663983E-2</v>
      </c>
      <c r="C259" s="12">
        <v>-4.4005102040816362E-2</v>
      </c>
    </row>
    <row r="260" spans="1:3" ht="13" x14ac:dyDescent="0.3">
      <c r="A260" s="2">
        <v>46212</v>
      </c>
      <c r="B260" s="12">
        <v>1.7760236803157317E-2</v>
      </c>
      <c r="C260" s="12">
        <v>-2.0680453635757132E-2</v>
      </c>
    </row>
    <row r="261" spans="1:3" ht="13" x14ac:dyDescent="0.3">
      <c r="A261" s="2">
        <v>46213</v>
      </c>
      <c r="B261" s="12">
        <v>1.1310389400549408E-2</v>
      </c>
      <c r="C261" s="12">
        <v>-1.0217983651226158E-2</v>
      </c>
    </row>
    <row r="262" spans="1:3" ht="13" x14ac:dyDescent="0.3">
      <c r="A262" s="2">
        <v>46216</v>
      </c>
      <c r="B262" s="12">
        <v>1.0544815465729322E-2</v>
      </c>
      <c r="C262" s="12">
        <v>4.8176187198898041E-3</v>
      </c>
    </row>
    <row r="263" spans="1:3" ht="13" x14ac:dyDescent="0.3">
      <c r="A263" s="2">
        <v>46217</v>
      </c>
      <c r="B263" s="12">
        <v>3.3201581027667839E-3</v>
      </c>
      <c r="C263" s="12">
        <v>-5.4794520547945987E-3</v>
      </c>
    </row>
    <row r="264" spans="1:3" ht="13" x14ac:dyDescent="0.3">
      <c r="A264" s="2">
        <v>46218</v>
      </c>
      <c r="B264" s="12">
        <v>-9.4547746612042667E-4</v>
      </c>
      <c r="C264" s="12">
        <v>4.4765840220385676E-2</v>
      </c>
    </row>
    <row r="265" spans="1:3" ht="13" x14ac:dyDescent="0.3">
      <c r="A265" s="2">
        <v>46219</v>
      </c>
      <c r="B265" s="12">
        <v>8.2018927444795723E-3</v>
      </c>
      <c r="C265" s="12">
        <v>-5.273566249175893E-3</v>
      </c>
    </row>
    <row r="266" spans="1:3" ht="13" x14ac:dyDescent="0.3">
      <c r="A266" s="2">
        <v>46220</v>
      </c>
      <c r="B266" s="12">
        <v>-1.720901126408015E-2</v>
      </c>
      <c r="C266" s="12">
        <v>-1.4579191517561412E-2</v>
      </c>
    </row>
    <row r="267" spans="1:3" ht="13" x14ac:dyDescent="0.3">
      <c r="A267" s="2">
        <v>46223</v>
      </c>
      <c r="B267" s="12">
        <v>9.3919134033747468E-3</v>
      </c>
      <c r="C267" s="12">
        <v>1.9502353732347048E-2</v>
      </c>
    </row>
    <row r="268" spans="1:3" ht="13" x14ac:dyDescent="0.3">
      <c r="A268" s="2">
        <v>46224</v>
      </c>
      <c r="B268" s="12">
        <v>4.100299637281154E-3</v>
      </c>
      <c r="C268" s="12">
        <v>-1.0554089709762496E-2</v>
      </c>
    </row>
    <row r="269" spans="1:3" ht="13" x14ac:dyDescent="0.3">
      <c r="A269" s="2">
        <v>46225</v>
      </c>
      <c r="B269" s="12">
        <v>1.3193026543112867E-2</v>
      </c>
      <c r="C269" s="12">
        <v>-5.3333333333334095E-3</v>
      </c>
    </row>
    <row r="270" spans="1:3" ht="13" x14ac:dyDescent="0.3">
      <c r="A270" s="2">
        <v>46226</v>
      </c>
      <c r="B270" s="12">
        <v>-2.6352503487831334E-2</v>
      </c>
      <c r="C270" s="12">
        <v>-6.7024128686327079E-3</v>
      </c>
    </row>
    <row r="271" spans="1:3" ht="13" x14ac:dyDescent="0.3">
      <c r="A271" s="2">
        <v>46227</v>
      </c>
      <c r="B271" s="12">
        <v>2.4996019742079292E-2</v>
      </c>
      <c r="C271" s="12">
        <v>-2.0242914979757085E-2</v>
      </c>
    </row>
    <row r="272" spans="1:3" ht="13" x14ac:dyDescent="0.3">
      <c r="A272" s="2">
        <v>46230</v>
      </c>
      <c r="B272" s="12">
        <v>1.0251630941286088E-2</v>
      </c>
      <c r="C272" s="12">
        <v>6.1983471074380557E-3</v>
      </c>
    </row>
    <row r="273" spans="1:3" ht="13" x14ac:dyDescent="0.3">
      <c r="A273" s="2">
        <v>46231</v>
      </c>
      <c r="B273" s="12">
        <v>-3.6900369003688704E-3</v>
      </c>
      <c r="C273" s="12">
        <v>1.2320328542094534E-2</v>
      </c>
    </row>
    <row r="274" spans="1:3" ht="13" x14ac:dyDescent="0.3">
      <c r="A274" s="2">
        <v>46232</v>
      </c>
      <c r="B274" s="12">
        <v>-4.0123456790124518E-3</v>
      </c>
      <c r="C274" s="12">
        <v>3.4482758620689613E-2</v>
      </c>
    </row>
    <row r="275" spans="1:3" ht="13" x14ac:dyDescent="0.3">
      <c r="A275" s="2">
        <v>46233</v>
      </c>
      <c r="B275" s="12">
        <v>9.2965602726991781E-3</v>
      </c>
      <c r="C275" s="12">
        <v>5.8823529411765078E-3</v>
      </c>
    </row>
    <row r="276" spans="1:3" ht="13" x14ac:dyDescent="0.3">
      <c r="A276" s="2">
        <v>46234</v>
      </c>
      <c r="B276" s="12">
        <v>3.8378876266502099E-3</v>
      </c>
      <c r="C276" s="12">
        <v>-5.1981806367772014E-3</v>
      </c>
    </row>
    <row r="277" spans="1:3" ht="13" x14ac:dyDescent="0.3">
      <c r="A277" s="2">
        <v>46237</v>
      </c>
      <c r="B277" s="12">
        <v>2.4009787429270537E-2</v>
      </c>
      <c r="C277" s="12">
        <v>5.2253429131287488E-3</v>
      </c>
    </row>
    <row r="278" spans="1:3" ht="13" x14ac:dyDescent="0.3">
      <c r="A278" s="2">
        <v>46238</v>
      </c>
      <c r="B278" s="12">
        <v>1.3739545997610594E-2</v>
      </c>
      <c r="C278" s="12">
        <v>-2.5990903183886007E-3</v>
      </c>
    </row>
    <row r="279" spans="1:3" ht="13" x14ac:dyDescent="0.3">
      <c r="A279" s="2">
        <v>46239</v>
      </c>
      <c r="B279" s="12">
        <v>-3.3883323512080986E-3</v>
      </c>
      <c r="C279" s="12">
        <v>-1.3029315960911311E-3</v>
      </c>
    </row>
    <row r="280" spans="1:3" ht="13" x14ac:dyDescent="0.3">
      <c r="A280" s="2">
        <v>46240</v>
      </c>
      <c r="B280" s="12">
        <v>4.7302291204730272E-3</v>
      </c>
      <c r="C280" s="12">
        <v>0</v>
      </c>
    </row>
    <row r="281" spans="1:3" ht="13" x14ac:dyDescent="0.3">
      <c r="A281" s="2">
        <v>46241</v>
      </c>
      <c r="B281" s="12">
        <v>3.9723407385611502E-3</v>
      </c>
      <c r="C281" s="12">
        <v>-8.4801043705154035E-3</v>
      </c>
    </row>
    <row r="282" spans="1:3" ht="13" x14ac:dyDescent="0.3">
      <c r="A282" s="2">
        <v>46244</v>
      </c>
      <c r="B282" s="12">
        <v>4.9824150058616363E-3</v>
      </c>
      <c r="C282" s="12">
        <v>1.0526315789473648E-2</v>
      </c>
    </row>
    <row r="283" spans="1:3" ht="13" x14ac:dyDescent="0.3">
      <c r="A283" s="2">
        <v>46245</v>
      </c>
      <c r="B283" s="12">
        <v>-3.0621172353455686E-3</v>
      </c>
      <c r="C283" s="12">
        <v>-1.3671874999999964E-2</v>
      </c>
    </row>
    <row r="284" spans="1:3" ht="13" x14ac:dyDescent="0.3">
      <c r="A284" s="2">
        <v>46246</v>
      </c>
      <c r="B284" s="12">
        <v>2.6327336551119911E-3</v>
      </c>
      <c r="C284" s="12">
        <v>6.6006600660062256E-4</v>
      </c>
    </row>
    <row r="285" spans="1:3" ht="13" x14ac:dyDescent="0.3">
      <c r="A285" s="2">
        <v>46247</v>
      </c>
      <c r="B285" s="12">
        <v>3.0634573304157411E-3</v>
      </c>
      <c r="C285" s="12">
        <v>-1.715039577836408E-2</v>
      </c>
    </row>
    <row r="286" spans="1:3" ht="13" x14ac:dyDescent="0.3">
      <c r="A286" s="2">
        <v>46248</v>
      </c>
      <c r="B286" s="12">
        <v>5.9627690517742114E-3</v>
      </c>
      <c r="C286" s="12">
        <v>-1.1409395973154286E-2</v>
      </c>
    </row>
    <row r="287" spans="1:3" ht="13" x14ac:dyDescent="0.3">
      <c r="A287" s="2">
        <v>46251</v>
      </c>
      <c r="B287" s="12">
        <v>-4.6262830706953924E-3</v>
      </c>
      <c r="C287" s="12">
        <v>1.8329938900203586E-2</v>
      </c>
    </row>
    <row r="288" spans="1:3" ht="13" x14ac:dyDescent="0.3">
      <c r="A288" s="2">
        <v>46252</v>
      </c>
      <c r="B288" s="12">
        <v>-5.8097312999267389E-4</v>
      </c>
      <c r="C288" s="12">
        <v>0</v>
      </c>
    </row>
    <row r="289" spans="1:3" ht="13" x14ac:dyDescent="0.3">
      <c r="A289" s="2">
        <v>46253</v>
      </c>
      <c r="B289" s="12">
        <v>-1.3660805115535576E-2</v>
      </c>
      <c r="C289" s="12">
        <v>-1.3333333333333334E-2</v>
      </c>
    </row>
    <row r="290" spans="1:3" ht="13" x14ac:dyDescent="0.3">
      <c r="A290" s="2">
        <v>46254</v>
      </c>
      <c r="B290" s="12">
        <v>4.1255341093267232E-3</v>
      </c>
      <c r="C290" s="12">
        <v>3.1081081081081041E-2</v>
      </c>
    </row>
    <row r="291" spans="1:3" ht="13" x14ac:dyDescent="0.3">
      <c r="A291" s="2">
        <v>46255</v>
      </c>
      <c r="B291" s="12">
        <v>-6.7498165810712047E-3</v>
      </c>
      <c r="C291" s="12">
        <v>5.8977719528178615E-3</v>
      </c>
    </row>
    <row r="292" spans="1:3" ht="13" x14ac:dyDescent="0.3">
      <c r="A292" s="2">
        <v>46258</v>
      </c>
      <c r="B292" s="12">
        <v>7.386615452799501E-3</v>
      </c>
      <c r="C292" s="12">
        <v>-2.9315960912052116E-2</v>
      </c>
    </row>
    <row r="293" spans="1:3" ht="13" x14ac:dyDescent="0.3">
      <c r="A293" s="2">
        <v>46259</v>
      </c>
      <c r="B293" s="12">
        <v>3.0796304443466648E-3</v>
      </c>
      <c r="C293" s="12">
        <v>3.3557046979865771E-3</v>
      </c>
    </row>
    <row r="294" spans="1:3" ht="13" x14ac:dyDescent="0.3">
      <c r="A294" s="2">
        <v>46260</v>
      </c>
      <c r="B294" s="12">
        <v>3.0701754385964778E-3</v>
      </c>
      <c r="C294" s="12">
        <v>-1.6722408026755852E-2</v>
      </c>
    </row>
    <row r="295" spans="1:3" ht="13" x14ac:dyDescent="0.3">
      <c r="A295" s="2">
        <v>46261</v>
      </c>
      <c r="B295" s="12">
        <v>-1.7490161783996518E-2</v>
      </c>
      <c r="C295" s="12">
        <v>2.9251700680272188E-2</v>
      </c>
    </row>
    <row r="296" spans="1:3" ht="13" x14ac:dyDescent="0.3">
      <c r="A296" s="2">
        <v>46262</v>
      </c>
      <c r="B296" s="12">
        <v>5.7854917668002659E-3</v>
      </c>
      <c r="C296" s="12">
        <v>3.7012557832121575E-2</v>
      </c>
    </row>
    <row r="297" spans="1:3" ht="13" x14ac:dyDescent="0.3">
      <c r="A297" s="2">
        <v>46265</v>
      </c>
      <c r="B297" s="12">
        <v>1.3274336283185034E-3</v>
      </c>
      <c r="C297" s="12">
        <v>1.9120458891012297E-3</v>
      </c>
    </row>
    <row r="298" spans="1:3" ht="13" x14ac:dyDescent="0.3">
      <c r="A298" s="2">
        <v>46266</v>
      </c>
      <c r="B298" s="12">
        <v>-1.7822948887906843E-2</v>
      </c>
      <c r="C298" s="12">
        <v>-1.4631043256997349E-2</v>
      </c>
    </row>
    <row r="299" spans="1:3" ht="13" x14ac:dyDescent="0.3">
      <c r="A299" s="2">
        <v>46267</v>
      </c>
      <c r="B299" s="12">
        <v>-2.249550089982089E-3</v>
      </c>
      <c r="C299" s="12">
        <v>-3.5506778566817297E-2</v>
      </c>
    </row>
    <row r="300" spans="1:3" ht="13" x14ac:dyDescent="0.3">
      <c r="A300" s="2">
        <v>46268</v>
      </c>
      <c r="B300" s="12">
        <v>1.2776191191943613E-2</v>
      </c>
      <c r="C300" s="12">
        <v>3.7483266398929009E-2</v>
      </c>
    </row>
    <row r="301" spans="1:3" ht="13" x14ac:dyDescent="0.3">
      <c r="A301" s="2">
        <v>46269</v>
      </c>
      <c r="B301" s="12">
        <v>-2.9682398337795604E-4</v>
      </c>
      <c r="C301" s="12">
        <v>6.0645161290322616E-2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EC15-773E-4A47-9B79-EB644AC25E67}">
  <dimension ref="A1:N301"/>
  <sheetViews>
    <sheetView zoomScale="170" zoomScaleNormal="170" workbookViewId="0"/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4" max="4" width="12.26953125" customWidth="1"/>
    <col min="5" max="5" width="22.54296875" bestFit="1" customWidth="1"/>
    <col min="6" max="6" width="15.453125" customWidth="1"/>
    <col min="7" max="7" width="12.7265625" bestFit="1" customWidth="1"/>
    <col min="9" max="9" width="4.26953125" customWidth="1"/>
    <col min="10" max="10" width="9.90625" bestFit="1" customWidth="1"/>
    <col min="11" max="11" width="10.26953125" bestFit="1" customWidth="1"/>
    <col min="13" max="13" width="34.90625" bestFit="1" customWidth="1"/>
    <col min="14" max="14" width="12.7265625" bestFit="1" customWidth="1"/>
  </cols>
  <sheetData>
    <row r="1" spans="1:14" ht="13" x14ac:dyDescent="0.3">
      <c r="A1" s="1" t="s">
        <v>0</v>
      </c>
      <c r="B1" s="1" t="s">
        <v>385</v>
      </c>
      <c r="C1" s="1" t="s">
        <v>389</v>
      </c>
      <c r="D1" s="1" t="s">
        <v>399</v>
      </c>
      <c r="E1" s="26" t="s">
        <v>17</v>
      </c>
      <c r="F1" s="31">
        <f>'Capital Allocation'!C11</f>
        <v>43412.157106222963</v>
      </c>
      <c r="J1" s="1" t="s">
        <v>0</v>
      </c>
      <c r="K1" s="118" t="s">
        <v>479</v>
      </c>
    </row>
    <row r="2" spans="1:14" ht="13" x14ac:dyDescent="0.3">
      <c r="A2" s="2">
        <v>45852</v>
      </c>
      <c r="B2" s="12">
        <v>2.0325203252032089E-3</v>
      </c>
      <c r="C2" s="12">
        <v>-1.1340206185566951E-2</v>
      </c>
      <c r="D2" s="12">
        <v>1.1709601873538132E-3</v>
      </c>
      <c r="E2" s="27" t="s">
        <v>23</v>
      </c>
      <c r="F2" s="29">
        <v>0.99</v>
      </c>
      <c r="G2" s="195" t="s">
        <v>478</v>
      </c>
      <c r="I2" s="116"/>
      <c r="J2" s="2">
        <v>45481</v>
      </c>
      <c r="K2" s="197"/>
    </row>
    <row r="3" spans="1:14" ht="13" x14ac:dyDescent="0.3">
      <c r="A3" s="2">
        <v>45853</v>
      </c>
      <c r="B3" s="12">
        <v>-1.0953346855983648E-2</v>
      </c>
      <c r="C3" s="12">
        <v>-2.0855057351408012E-3</v>
      </c>
      <c r="D3" s="12">
        <v>-3.6023391812865471E-2</v>
      </c>
      <c r="E3" s="28" t="s">
        <v>394</v>
      </c>
      <c r="F3" s="38">
        <v>300000</v>
      </c>
      <c r="G3" s="196">
        <v>0.4</v>
      </c>
      <c r="I3" s="64"/>
      <c r="J3" s="2">
        <v>45482</v>
      </c>
      <c r="K3" s="197"/>
    </row>
    <row r="4" spans="1:14" ht="13" x14ac:dyDescent="0.3">
      <c r="A4" s="2">
        <v>45854</v>
      </c>
      <c r="B4" s="12">
        <v>1.8457752255946374E-3</v>
      </c>
      <c r="C4" s="12">
        <v>-3.0303030303030363E-2</v>
      </c>
      <c r="D4" s="12">
        <v>-5.3385100703713271E-3</v>
      </c>
      <c r="E4" s="28" t="s">
        <v>393</v>
      </c>
      <c r="F4" s="38">
        <v>162000</v>
      </c>
      <c r="G4" s="196">
        <v>0.25</v>
      </c>
      <c r="I4" s="64"/>
      <c r="J4" s="2">
        <v>45483</v>
      </c>
      <c r="K4" s="197"/>
    </row>
    <row r="5" spans="1:14" ht="13" x14ac:dyDescent="0.3">
      <c r="A5" s="2">
        <v>45855</v>
      </c>
      <c r="B5" s="12">
        <v>8.2906857727739307E-3</v>
      </c>
      <c r="C5" s="12">
        <v>4.3103448275862684E-3</v>
      </c>
      <c r="D5" s="12">
        <v>1.3905830690412171E-2</v>
      </c>
      <c r="E5" s="28" t="s">
        <v>400</v>
      </c>
      <c r="F5" s="38">
        <v>150000</v>
      </c>
      <c r="G5" s="196">
        <v>0.35</v>
      </c>
      <c r="I5" s="64"/>
      <c r="J5" s="2">
        <v>45484</v>
      </c>
      <c r="K5" s="198"/>
    </row>
    <row r="6" spans="1:14" ht="13" x14ac:dyDescent="0.3">
      <c r="A6" s="2">
        <v>45856</v>
      </c>
      <c r="B6" s="12">
        <v>1.1166379047811625E-3</v>
      </c>
      <c r="C6" s="12">
        <v>-6.4377682403434387E-3</v>
      </c>
      <c r="D6" s="12">
        <v>-5.5341674687198481E-3</v>
      </c>
      <c r="E6" s="43" t="s">
        <v>395</v>
      </c>
      <c r="F6" s="40"/>
      <c r="J6" s="2">
        <v>45485</v>
      </c>
      <c r="K6" s="197"/>
    </row>
    <row r="7" spans="1:14" ht="13" x14ac:dyDescent="0.3">
      <c r="A7" s="2">
        <v>45859</v>
      </c>
      <c r="B7" s="12">
        <v>-1.6223889677550206E-3</v>
      </c>
      <c r="C7" s="12">
        <v>2.1598272138229251E-3</v>
      </c>
      <c r="D7" s="12">
        <v>-7.0166948947495561E-3</v>
      </c>
      <c r="E7" s="43" t="s">
        <v>396</v>
      </c>
      <c r="F7" s="40"/>
      <c r="J7" s="2">
        <v>45488</v>
      </c>
      <c r="K7" s="197"/>
    </row>
    <row r="8" spans="1:14" ht="13" x14ac:dyDescent="0.3">
      <c r="A8" s="2">
        <v>45860</v>
      </c>
      <c r="B8" s="12">
        <v>-2.0312817387778469E-4</v>
      </c>
      <c r="C8" s="12">
        <v>1.6163793103448889E-3</v>
      </c>
      <c r="D8" s="12">
        <v>7.3099415204681134E-4</v>
      </c>
      <c r="E8" s="43" t="s">
        <v>401</v>
      </c>
      <c r="F8" s="40"/>
      <c r="J8" s="2">
        <v>45489</v>
      </c>
      <c r="K8" s="197"/>
    </row>
    <row r="9" spans="1:14" ht="13" x14ac:dyDescent="0.3">
      <c r="A9" s="2">
        <v>45861</v>
      </c>
      <c r="B9" s="12">
        <v>1.9504266558309648E-2</v>
      </c>
      <c r="C9" s="12">
        <v>5.4330285099515839E-2</v>
      </c>
      <c r="D9" s="12">
        <v>-7.5724373021670413E-2</v>
      </c>
      <c r="E9" t="s">
        <v>29</v>
      </c>
      <c r="F9" s="41"/>
      <c r="J9" s="2">
        <v>45490</v>
      </c>
      <c r="K9" s="197"/>
      <c r="M9" s="116"/>
    </row>
    <row r="10" spans="1:14" ht="13" x14ac:dyDescent="0.3">
      <c r="A10" s="2">
        <v>45862</v>
      </c>
      <c r="B10" s="12">
        <v>9.565563969709057E-3</v>
      </c>
      <c r="C10" s="12">
        <v>5.1020408163262405E-4</v>
      </c>
      <c r="D10" s="12">
        <v>-1.2118018967333988E-2</v>
      </c>
      <c r="E10" s="49" t="s">
        <v>397</v>
      </c>
      <c r="F10" s="42"/>
      <c r="G10" s="70"/>
      <c r="I10" s="70"/>
      <c r="J10" s="2">
        <v>45491</v>
      </c>
      <c r="K10" s="197"/>
      <c r="M10" s="116"/>
    </row>
    <row r="11" spans="1:14" ht="13" x14ac:dyDescent="0.3">
      <c r="A11" s="2">
        <v>45863</v>
      </c>
      <c r="B11" s="12">
        <v>-1.3817607579944084E-3</v>
      </c>
      <c r="C11" s="12">
        <v>4.6404895461499208E-2</v>
      </c>
      <c r="D11" s="12">
        <v>-1.3066666666666648E-2</v>
      </c>
      <c r="E11" s="49" t="s">
        <v>398</v>
      </c>
      <c r="F11" s="42"/>
      <c r="J11" s="2">
        <v>45492</v>
      </c>
      <c r="K11" s="197"/>
    </row>
    <row r="12" spans="1:14" ht="13" x14ac:dyDescent="0.3">
      <c r="A12" s="2">
        <v>45866</v>
      </c>
      <c r="B12" s="12">
        <v>5.139355603874244E-3</v>
      </c>
      <c r="C12" s="12">
        <v>-3.0701754385964831E-2</v>
      </c>
      <c r="D12" s="12">
        <v>-1.1888678735476908E-2</v>
      </c>
      <c r="E12" s="49" t="s">
        <v>402</v>
      </c>
      <c r="F12" s="42"/>
      <c r="J12" s="2">
        <v>45495</v>
      </c>
      <c r="K12" s="197"/>
    </row>
    <row r="13" spans="1:14" ht="13" x14ac:dyDescent="0.3">
      <c r="A13" s="2">
        <v>45867</v>
      </c>
      <c r="B13" s="12">
        <v>2.2222222222222306E-2</v>
      </c>
      <c r="C13" s="12">
        <v>-2.2121669180492739E-2</v>
      </c>
      <c r="D13" s="12">
        <v>-1.7774131802023502E-2</v>
      </c>
      <c r="E13" s="61" t="s">
        <v>31</v>
      </c>
      <c r="F13" s="62"/>
      <c r="J13" s="2">
        <v>45496</v>
      </c>
      <c r="K13" s="197"/>
      <c r="M13" s="61" t="s">
        <v>480</v>
      </c>
      <c r="N13" s="199">
        <f>SUM(F3:F5)*ABS(K5)</f>
        <v>0</v>
      </c>
    </row>
    <row r="14" spans="1:14" ht="13.5" thickBot="1" x14ac:dyDescent="0.35">
      <c r="A14" s="2">
        <v>45868</v>
      </c>
      <c r="B14" s="12">
        <v>4.3863024240092294E-2</v>
      </c>
      <c r="C14" s="12">
        <v>-2.313624678663239E-2</v>
      </c>
      <c r="D14" s="12">
        <v>5.5679287305116366E-4</v>
      </c>
      <c r="J14" s="2">
        <v>45497</v>
      </c>
      <c r="K14" s="197"/>
    </row>
    <row r="15" spans="1:14" ht="13" x14ac:dyDescent="0.3">
      <c r="A15" s="2">
        <v>45869</v>
      </c>
      <c r="B15" s="12">
        <v>-2.4143015112421715E-2</v>
      </c>
      <c r="C15" s="12">
        <v>0</v>
      </c>
      <c r="D15" s="12">
        <v>-1.6694490818029448E-3</v>
      </c>
      <c r="E15" s="66"/>
      <c r="F15" s="66" t="s">
        <v>385</v>
      </c>
      <c r="G15" s="66" t="s">
        <v>391</v>
      </c>
      <c r="H15" s="66" t="s">
        <v>399</v>
      </c>
      <c r="J15" s="2">
        <v>45498</v>
      </c>
      <c r="K15" s="197"/>
    </row>
    <row r="16" spans="1:14" ht="13" x14ac:dyDescent="0.3">
      <c r="A16" s="2">
        <v>45870</v>
      </c>
      <c r="B16" s="12">
        <v>-5.5712936732766748E-2</v>
      </c>
      <c r="C16" s="12">
        <v>-3.8947368421052661E-2</v>
      </c>
      <c r="D16" s="12">
        <v>-3.2887402452619813E-2</v>
      </c>
      <c r="E16" t="s">
        <v>385</v>
      </c>
      <c r="F16" s="110"/>
      <c r="G16" s="110"/>
      <c r="H16" s="110"/>
      <c r="J16" s="2">
        <v>45499</v>
      </c>
      <c r="K16" s="197"/>
    </row>
    <row r="17" spans="1:11" ht="13" x14ac:dyDescent="0.3">
      <c r="A17" s="2">
        <v>45873</v>
      </c>
      <c r="B17" s="12">
        <v>3.2399999999999984E-2</v>
      </c>
      <c r="C17" s="12">
        <v>6.5717415115006412E-3</v>
      </c>
      <c r="D17" s="12">
        <v>1.8155619596541706E-2</v>
      </c>
      <c r="E17" t="s">
        <v>391</v>
      </c>
      <c r="F17" s="110"/>
      <c r="G17" s="110"/>
      <c r="H17" s="110"/>
      <c r="J17" s="2">
        <v>45502</v>
      </c>
      <c r="K17" s="197"/>
    </row>
    <row r="18" spans="1:11" ht="13.5" thickBot="1" x14ac:dyDescent="0.35">
      <c r="A18" s="2">
        <v>45874</v>
      </c>
      <c r="B18" s="12">
        <v>-5.8117008911275185E-3</v>
      </c>
      <c r="C18" s="12">
        <v>7.0729053318823879E-3</v>
      </c>
      <c r="D18" s="12">
        <v>-3.9626379847154799E-3</v>
      </c>
      <c r="E18" s="65" t="s">
        <v>399</v>
      </c>
      <c r="F18" s="110"/>
      <c r="G18" s="110"/>
      <c r="H18" s="110"/>
      <c r="J18" s="2">
        <v>45503</v>
      </c>
      <c r="K18" s="197"/>
    </row>
    <row r="19" spans="1:11" ht="13" x14ac:dyDescent="0.3">
      <c r="A19" s="2">
        <v>45875</v>
      </c>
      <c r="B19" s="12">
        <v>7.9890880748247021E-3</v>
      </c>
      <c r="C19" s="12">
        <v>1.7828200972447389E-2</v>
      </c>
      <c r="D19" s="12">
        <v>-1.4208581983519003E-3</v>
      </c>
      <c r="J19" s="2">
        <v>45504</v>
      </c>
      <c r="K19" s="197"/>
    </row>
    <row r="20" spans="1:11" ht="13" x14ac:dyDescent="0.3">
      <c r="A20" s="2">
        <v>45876</v>
      </c>
      <c r="B20" s="12">
        <v>1.6431471099941999E-2</v>
      </c>
      <c r="C20" s="12">
        <v>2.0700636942675189E-2</v>
      </c>
      <c r="D20" s="12">
        <v>1.7074558907228879E-3</v>
      </c>
      <c r="J20" s="2">
        <v>45505</v>
      </c>
      <c r="K20" s="197"/>
    </row>
    <row r="21" spans="1:11" ht="13" x14ac:dyDescent="0.3">
      <c r="A21" s="2">
        <v>45877</v>
      </c>
      <c r="B21" s="12">
        <v>1.4834537847090204E-2</v>
      </c>
      <c r="C21" s="12">
        <v>8.8403536141445065E-3</v>
      </c>
      <c r="D21" s="12">
        <v>2.8409090909090303E-3</v>
      </c>
      <c r="J21" s="2">
        <v>45506</v>
      </c>
      <c r="K21" s="197"/>
    </row>
    <row r="22" spans="1:11" ht="13" x14ac:dyDescent="0.3">
      <c r="A22" s="2">
        <v>45880</v>
      </c>
      <c r="B22" s="12">
        <v>-2.061469265367339E-3</v>
      </c>
      <c r="C22" s="12">
        <v>2.1134020618556671E-2</v>
      </c>
      <c r="D22" s="12">
        <v>5.6657223796040333E-4</v>
      </c>
      <c r="J22" s="2">
        <v>45509</v>
      </c>
      <c r="K22" s="197"/>
    </row>
    <row r="23" spans="1:11" ht="13" x14ac:dyDescent="0.3">
      <c r="A23" s="2">
        <v>45881</v>
      </c>
      <c r="B23" s="12">
        <v>3.3802816901408062E-3</v>
      </c>
      <c r="C23" s="12">
        <v>9.5911155981827645E-3</v>
      </c>
      <c r="D23" s="12">
        <v>8.7768969422423945E-3</v>
      </c>
      <c r="J23" s="2">
        <v>45510</v>
      </c>
      <c r="K23" s="197"/>
    </row>
    <row r="24" spans="1:11" ht="13" x14ac:dyDescent="0.3">
      <c r="A24" s="2">
        <v>45882</v>
      </c>
      <c r="B24" s="12">
        <v>1.6282987085906746E-2</v>
      </c>
      <c r="C24" s="12">
        <v>0.01</v>
      </c>
      <c r="D24" s="12">
        <v>4.7712601740106378E-3</v>
      </c>
      <c r="J24" s="2">
        <v>45511</v>
      </c>
      <c r="K24" s="197"/>
    </row>
    <row r="25" spans="1:11" ht="13" x14ac:dyDescent="0.3">
      <c r="A25" s="2">
        <v>45883</v>
      </c>
      <c r="B25" s="12">
        <v>1.4548802946593118E-2</v>
      </c>
      <c r="C25" s="12">
        <v>-5.9405940594058843E-3</v>
      </c>
      <c r="D25" s="12">
        <v>-6.7039106145251456E-3</v>
      </c>
      <c r="J25" s="2">
        <v>45512</v>
      </c>
      <c r="K25" s="197"/>
    </row>
    <row r="26" spans="1:11" ht="13" x14ac:dyDescent="0.3">
      <c r="A26" s="2">
        <v>45884</v>
      </c>
      <c r="B26" s="12">
        <v>0</v>
      </c>
      <c r="C26" s="12">
        <v>1.49402390438247E-2</v>
      </c>
      <c r="D26" s="12">
        <v>1.6310461192350908E-2</v>
      </c>
      <c r="J26" s="2">
        <v>45513</v>
      </c>
      <c r="K26" s="197"/>
    </row>
    <row r="27" spans="1:11" ht="13" x14ac:dyDescent="0.3">
      <c r="A27" s="2">
        <v>45887</v>
      </c>
      <c r="B27" s="12">
        <v>-3.6304229442730915E-3</v>
      </c>
      <c r="C27" s="12">
        <v>-1.2757605495584017E-2</v>
      </c>
      <c r="D27" s="12">
        <v>-6.0874377421139452E-3</v>
      </c>
      <c r="J27" s="2">
        <v>45516</v>
      </c>
      <c r="K27" s="197"/>
    </row>
    <row r="28" spans="1:11" ht="13" x14ac:dyDescent="0.3">
      <c r="A28" s="2">
        <v>45888</v>
      </c>
      <c r="B28" s="12">
        <v>2.1133175441792777E-2</v>
      </c>
      <c r="C28" s="12">
        <v>1.9880715705765408E-2</v>
      </c>
      <c r="D28" s="12">
        <v>1.5033407572383025E-2</v>
      </c>
      <c r="J28" s="2">
        <v>45517</v>
      </c>
      <c r="K28" s="197"/>
    </row>
    <row r="29" spans="1:11" ht="13" x14ac:dyDescent="0.3">
      <c r="A29" s="2">
        <v>45889</v>
      </c>
      <c r="B29" s="12">
        <v>-5.7091882247992908E-3</v>
      </c>
      <c r="C29" s="12">
        <v>1.4619883040935673E-2</v>
      </c>
      <c r="D29" s="12">
        <v>-5.7597366977509348E-3</v>
      </c>
      <c r="J29" s="2">
        <v>45518</v>
      </c>
      <c r="K29" s="197"/>
    </row>
    <row r="30" spans="1:11" ht="13" x14ac:dyDescent="0.3">
      <c r="A30" s="2">
        <v>45890</v>
      </c>
      <c r="B30" s="12">
        <v>6.4597164902206322E-3</v>
      </c>
      <c r="C30" s="12">
        <v>-7.6849183477425281E-3</v>
      </c>
      <c r="D30" s="12">
        <v>-1.3793103448275568E-3</v>
      </c>
      <c r="J30" s="2">
        <v>45519</v>
      </c>
      <c r="K30" s="197"/>
    </row>
    <row r="31" spans="1:11" ht="13" x14ac:dyDescent="0.3">
      <c r="A31" s="2">
        <v>45891</v>
      </c>
      <c r="B31" s="12">
        <v>5.8834016758781181E-3</v>
      </c>
      <c r="C31" s="12">
        <v>1.3552758954501507E-2</v>
      </c>
      <c r="D31" s="12">
        <v>1.7955801104972361E-2</v>
      </c>
      <c r="J31" s="2">
        <v>45520</v>
      </c>
      <c r="K31" s="197"/>
    </row>
    <row r="32" spans="1:11" ht="13" x14ac:dyDescent="0.3">
      <c r="A32" s="2">
        <v>45894</v>
      </c>
      <c r="B32" s="12">
        <v>-1.2406947890819852E-3</v>
      </c>
      <c r="C32" s="12">
        <v>-5.730659025788047E-3</v>
      </c>
      <c r="D32" s="12">
        <v>7.3270013568521395E-3</v>
      </c>
      <c r="J32" s="2">
        <v>45523</v>
      </c>
      <c r="K32" s="197"/>
    </row>
    <row r="33" spans="1:11" ht="13" x14ac:dyDescent="0.3">
      <c r="A33" s="2">
        <v>45895</v>
      </c>
      <c r="B33" s="12">
        <v>-1.8988464951197909E-2</v>
      </c>
      <c r="C33" s="12">
        <v>3.8424591738713326E-3</v>
      </c>
      <c r="D33" s="12">
        <v>-1.0775862068965527E-2</v>
      </c>
      <c r="J33" s="2">
        <v>45524</v>
      </c>
      <c r="K33" s="197"/>
    </row>
    <row r="34" spans="1:11" ht="13" x14ac:dyDescent="0.3">
      <c r="A34" s="2">
        <v>45896</v>
      </c>
      <c r="B34" s="12">
        <v>-2.5325615050651173E-2</v>
      </c>
      <c r="C34" s="12">
        <v>-7.6555023923444701E-3</v>
      </c>
      <c r="D34" s="12">
        <v>1.0348583877995591E-2</v>
      </c>
      <c r="J34" s="2">
        <v>45525</v>
      </c>
      <c r="K34" s="197"/>
    </row>
    <row r="35" spans="1:11" ht="13" x14ac:dyDescent="0.3">
      <c r="A35" s="2">
        <v>45897</v>
      </c>
      <c r="B35" s="12">
        <v>3.8975501113585574E-3</v>
      </c>
      <c r="C35" s="12">
        <v>-4.8216007714561235E-3</v>
      </c>
      <c r="D35" s="12">
        <v>-1.0781671159029659E-2</v>
      </c>
      <c r="J35" s="2">
        <v>45526</v>
      </c>
      <c r="K35" s="197"/>
    </row>
    <row r="36" spans="1:11" ht="13" x14ac:dyDescent="0.3">
      <c r="A36" s="2">
        <v>45898</v>
      </c>
      <c r="B36" s="12">
        <v>-6.2858199297466831E-3</v>
      </c>
      <c r="C36" s="12">
        <v>-5.8139534883721753E-3</v>
      </c>
      <c r="D36" s="12">
        <v>2.45231607629425E-3</v>
      </c>
      <c r="J36" s="2">
        <v>45527</v>
      </c>
      <c r="K36" s="197"/>
    </row>
    <row r="37" spans="1:11" ht="13" x14ac:dyDescent="0.3">
      <c r="A37" s="2">
        <v>45901</v>
      </c>
      <c r="B37" s="12">
        <v>4.6511627906977403E-3</v>
      </c>
      <c r="C37" s="12">
        <v>9.7465886939579471E-4</v>
      </c>
      <c r="D37" s="12">
        <v>6.251698831204168E-3</v>
      </c>
      <c r="J37" s="2">
        <v>45530</v>
      </c>
      <c r="K37" s="197"/>
    </row>
    <row r="38" spans="1:11" ht="13" x14ac:dyDescent="0.3">
      <c r="A38" s="2">
        <v>45902</v>
      </c>
      <c r="B38" s="12">
        <v>-1.6111111111111229E-2</v>
      </c>
      <c r="C38" s="12">
        <v>-1.2658227848101238E-2</v>
      </c>
      <c r="D38" s="12">
        <v>-1.512695840086441E-2</v>
      </c>
      <c r="J38" s="2">
        <v>45531</v>
      </c>
      <c r="K38" s="197"/>
    </row>
    <row r="39" spans="1:11" ht="13" x14ac:dyDescent="0.3">
      <c r="A39" s="2">
        <v>45903</v>
      </c>
      <c r="B39" s="12">
        <v>9.4108789760961669E-4</v>
      </c>
      <c r="C39" s="12">
        <v>9.8619329388554547E-4</v>
      </c>
      <c r="D39" s="12">
        <v>2.9072956664838143E-2</v>
      </c>
      <c r="J39" s="2">
        <v>45532</v>
      </c>
      <c r="K39" s="197"/>
    </row>
    <row r="40" spans="1:11" ht="13" x14ac:dyDescent="0.3">
      <c r="A40" s="2">
        <v>45904</v>
      </c>
      <c r="B40" s="12">
        <v>8.4618277547951898E-3</v>
      </c>
      <c r="C40" s="12">
        <v>-1.0837438423645264E-2</v>
      </c>
      <c r="D40" s="12">
        <v>4.1311300639658918E-2</v>
      </c>
      <c r="J40" s="2">
        <v>45533</v>
      </c>
      <c r="K40" s="197"/>
    </row>
    <row r="41" spans="1:11" ht="13" x14ac:dyDescent="0.3">
      <c r="A41" s="2">
        <v>45905</v>
      </c>
      <c r="B41" s="12">
        <v>-1.3425321648331169E-2</v>
      </c>
      <c r="C41" s="12">
        <v>0</v>
      </c>
      <c r="D41" s="12">
        <v>-6.3987714358842871E-3</v>
      </c>
      <c r="J41" s="2">
        <v>45534</v>
      </c>
      <c r="K41" s="197"/>
    </row>
    <row r="42" spans="1:11" ht="13" x14ac:dyDescent="0.3">
      <c r="A42" s="2">
        <v>45908</v>
      </c>
      <c r="B42" s="12">
        <v>1.0962010962010929E-2</v>
      </c>
      <c r="C42" s="12">
        <v>3.5856573705179223E-2</v>
      </c>
      <c r="D42" s="12">
        <v>7.7279752704782832E-4</v>
      </c>
      <c r="J42" s="2">
        <v>45537</v>
      </c>
      <c r="K42" s="197"/>
    </row>
    <row r="43" spans="1:11" ht="13" x14ac:dyDescent="0.3">
      <c r="A43" s="2">
        <v>45909</v>
      </c>
      <c r="B43" s="12">
        <v>1.4021312394840189E-2</v>
      </c>
      <c r="C43" s="12">
        <v>0</v>
      </c>
      <c r="D43" s="12">
        <v>3.3462033462034351E-3</v>
      </c>
      <c r="J43" s="2">
        <v>45538</v>
      </c>
      <c r="K43" s="197"/>
    </row>
    <row r="44" spans="1:11" ht="13" x14ac:dyDescent="0.3">
      <c r="A44" s="2">
        <v>45910</v>
      </c>
      <c r="B44" s="12">
        <v>2.5811209439526818E-3</v>
      </c>
      <c r="C44" s="12">
        <v>-5.7692307692307149E-3</v>
      </c>
      <c r="D44" s="12">
        <v>1.0261672652642389E-3</v>
      </c>
      <c r="J44" s="2">
        <v>45539</v>
      </c>
      <c r="K44" s="197"/>
    </row>
    <row r="45" spans="1:11" ht="13" x14ac:dyDescent="0.3">
      <c r="A45" s="2">
        <v>45911</v>
      </c>
      <c r="B45" s="12">
        <v>6.4361897756528398E-3</v>
      </c>
      <c r="C45" s="12">
        <v>1.9342359767890581E-3</v>
      </c>
      <c r="D45" s="12">
        <v>2.0502306509482334E-3</v>
      </c>
      <c r="J45" s="2">
        <v>45540</v>
      </c>
      <c r="K45" s="197"/>
    </row>
    <row r="46" spans="1:11" ht="13" x14ac:dyDescent="0.3">
      <c r="A46" s="2">
        <v>45912</v>
      </c>
      <c r="B46" s="12">
        <v>1.8271514708575443E-4</v>
      </c>
      <c r="C46" s="12">
        <v>-5.7915057915057366E-3</v>
      </c>
      <c r="D46" s="12">
        <v>-2.07161125319693E-2</v>
      </c>
      <c r="J46" s="2">
        <v>45541</v>
      </c>
      <c r="K46" s="197"/>
    </row>
    <row r="47" spans="1:11" ht="13" x14ac:dyDescent="0.3">
      <c r="A47" s="2">
        <v>45915</v>
      </c>
      <c r="B47" s="12">
        <v>2.5392765801973007E-2</v>
      </c>
      <c r="C47" s="12">
        <v>-1.9417475728155617E-3</v>
      </c>
      <c r="D47" s="12">
        <v>4.4398015147557859E-3</v>
      </c>
      <c r="J47" s="2">
        <v>45544</v>
      </c>
      <c r="K47" s="197"/>
    </row>
    <row r="48" spans="1:11" ht="13" x14ac:dyDescent="0.3">
      <c r="A48" s="2">
        <v>45916</v>
      </c>
      <c r="B48" s="12">
        <v>-2.2982362373062611E-2</v>
      </c>
      <c r="C48" s="12">
        <v>-1.4591439688715954E-2</v>
      </c>
      <c r="D48" s="12">
        <v>-2.8601144045762145E-3</v>
      </c>
      <c r="J48" s="2">
        <v>45545</v>
      </c>
      <c r="K48" s="197"/>
    </row>
    <row r="49" spans="1:11" ht="13" x14ac:dyDescent="0.3">
      <c r="A49" s="2">
        <v>45917</v>
      </c>
      <c r="B49" s="12">
        <v>-1.3129102844638961E-2</v>
      </c>
      <c r="C49" s="12">
        <v>-1.184600197433369E-2</v>
      </c>
      <c r="D49" s="12">
        <v>3.0508474576271184E-2</v>
      </c>
      <c r="J49" s="2">
        <v>45546</v>
      </c>
      <c r="K49" s="197"/>
    </row>
    <row r="50" spans="1:11" ht="13" x14ac:dyDescent="0.3">
      <c r="A50" s="2">
        <v>45918</v>
      </c>
      <c r="B50" s="12">
        <v>5.7280118255727446E-3</v>
      </c>
      <c r="C50" s="12">
        <v>-1.0989010989010933E-2</v>
      </c>
      <c r="D50" s="12">
        <v>1.9989878542510057E-2</v>
      </c>
      <c r="J50" s="2">
        <v>45547</v>
      </c>
      <c r="K50" s="197"/>
    </row>
    <row r="51" spans="1:11" ht="13" x14ac:dyDescent="0.3">
      <c r="A51" s="2">
        <v>45919</v>
      </c>
      <c r="B51" s="12">
        <v>4.7767775124013759E-3</v>
      </c>
      <c r="C51" s="12">
        <v>-4.1414141414141355E-2</v>
      </c>
      <c r="D51" s="12">
        <v>-5.7057802034233907E-3</v>
      </c>
      <c r="J51" s="2">
        <v>45548</v>
      </c>
      <c r="K51" s="197"/>
    </row>
    <row r="52" spans="1:11" ht="13" x14ac:dyDescent="0.3">
      <c r="A52" s="2">
        <v>45922</v>
      </c>
      <c r="B52" s="12">
        <v>-3.108429328945026E-3</v>
      </c>
      <c r="C52" s="12">
        <v>-3.4773445732349959E-2</v>
      </c>
      <c r="D52" s="12">
        <v>4.9900199600792902E-4</v>
      </c>
      <c r="J52" s="2">
        <v>45551</v>
      </c>
      <c r="K52" s="197"/>
    </row>
    <row r="53" spans="1:11" ht="13" x14ac:dyDescent="0.3">
      <c r="A53" s="2">
        <v>45923</v>
      </c>
      <c r="B53" s="12">
        <v>-1.8341892883351688E-4</v>
      </c>
      <c r="C53" s="12">
        <v>3.6026200873362571E-2</v>
      </c>
      <c r="D53" s="12">
        <v>1.4463840399002451E-2</v>
      </c>
      <c r="J53" s="2">
        <v>45552</v>
      </c>
      <c r="K53" s="197"/>
    </row>
    <row r="54" spans="1:11" ht="13" x14ac:dyDescent="0.3">
      <c r="A54" s="2">
        <v>45924</v>
      </c>
      <c r="B54" s="12">
        <v>-6.2373876352962414E-3</v>
      </c>
      <c r="C54" s="12">
        <v>6.3224446786090023E-3</v>
      </c>
      <c r="D54" s="12">
        <v>-1.2536873156342004E-2</v>
      </c>
      <c r="J54" s="2">
        <v>45553</v>
      </c>
      <c r="K54" s="197"/>
    </row>
    <row r="55" spans="1:11" ht="13" x14ac:dyDescent="0.3">
      <c r="A55" s="2">
        <v>45925</v>
      </c>
      <c r="B55" s="12">
        <v>4.0612885360901312E-3</v>
      </c>
      <c r="C55" s="12">
        <v>-1.3089005235602094E-2</v>
      </c>
      <c r="D55" s="12">
        <v>-4.2320139407518911E-3</v>
      </c>
      <c r="J55" s="2">
        <v>45554</v>
      </c>
      <c r="K55" s="197"/>
    </row>
    <row r="56" spans="1:11" ht="13" x14ac:dyDescent="0.3">
      <c r="A56" s="2">
        <v>45926</v>
      </c>
      <c r="B56" s="12">
        <v>2.2246736532450736E-2</v>
      </c>
      <c r="C56" s="12">
        <v>-9.5490716180371953E-3</v>
      </c>
      <c r="D56" s="12">
        <v>-9.2499999999999805E-3</v>
      </c>
      <c r="J56" s="2">
        <v>45555</v>
      </c>
      <c r="K56" s="197"/>
    </row>
    <row r="57" spans="1:11" ht="13" x14ac:dyDescent="0.3">
      <c r="A57" s="2">
        <v>45929</v>
      </c>
      <c r="B57" s="12">
        <v>-7.1942446043157555E-4</v>
      </c>
      <c r="C57" s="12">
        <v>5.8918050348153337E-3</v>
      </c>
      <c r="D57" s="12">
        <v>3.2803431743628313E-3</v>
      </c>
      <c r="J57" s="2">
        <v>45558</v>
      </c>
      <c r="K57" s="197"/>
    </row>
    <row r="58" spans="1:11" ht="13" x14ac:dyDescent="0.3">
      <c r="A58" s="2">
        <v>45930</v>
      </c>
      <c r="B58" s="12">
        <v>1.0439164866810624E-2</v>
      </c>
      <c r="C58" s="12">
        <v>5.3248136315228968E-3</v>
      </c>
      <c r="D58" s="12">
        <v>2.5905432595573381E-2</v>
      </c>
      <c r="J58" s="2">
        <v>45559</v>
      </c>
      <c r="K58" s="197"/>
    </row>
    <row r="59" spans="1:11" ht="13" x14ac:dyDescent="0.3">
      <c r="A59" s="2">
        <v>45931</v>
      </c>
      <c r="B59" s="12">
        <v>1.4250089063056658E-2</v>
      </c>
      <c r="C59" s="12">
        <v>1.0593220338982448E-3</v>
      </c>
      <c r="D59" s="12">
        <v>4.6580044128463173E-3</v>
      </c>
      <c r="J59" s="2">
        <v>45560</v>
      </c>
      <c r="K59" s="197"/>
    </row>
    <row r="60" spans="1:11" ht="13" x14ac:dyDescent="0.3">
      <c r="A60" s="2">
        <v>45932</v>
      </c>
      <c r="B60" s="12">
        <v>-2.0196698278890098E-2</v>
      </c>
      <c r="C60" s="12">
        <v>9.5238095238095836E-3</v>
      </c>
      <c r="D60" s="12">
        <v>7.8086871644704806E-3</v>
      </c>
      <c r="J60" s="2">
        <v>45561</v>
      </c>
      <c r="K60" s="197"/>
    </row>
    <row r="61" spans="1:11" ht="13" x14ac:dyDescent="0.3">
      <c r="A61" s="2">
        <v>45933</v>
      </c>
      <c r="B61" s="12">
        <v>5.3773077612475802E-3</v>
      </c>
      <c r="C61" s="12">
        <v>-9.9580712788260254E-3</v>
      </c>
      <c r="D61" s="12">
        <v>4.1162227602906413E-3</v>
      </c>
      <c r="J61" s="2">
        <v>45562</v>
      </c>
      <c r="K61" s="197"/>
    </row>
    <row r="62" spans="1:11" ht="13" x14ac:dyDescent="0.3">
      <c r="A62" s="2">
        <v>45936</v>
      </c>
      <c r="B62" s="12">
        <v>-1.551078623640573E-2</v>
      </c>
      <c r="C62" s="12">
        <v>1.5881418740073211E-3</v>
      </c>
      <c r="D62" s="12">
        <v>1.7120810224258435E-2</v>
      </c>
      <c r="J62" s="2">
        <v>45565</v>
      </c>
      <c r="K62" s="197"/>
    </row>
    <row r="63" spans="1:11" ht="13" x14ac:dyDescent="0.3">
      <c r="A63" s="2">
        <v>45937</v>
      </c>
      <c r="B63" s="12">
        <v>-2.1731256791018569E-3</v>
      </c>
      <c r="C63" s="12">
        <v>2.6427061310782241E-3</v>
      </c>
      <c r="D63" s="12">
        <v>8.2977714556662259E-3</v>
      </c>
      <c r="J63" s="2">
        <v>45566</v>
      </c>
      <c r="K63" s="197"/>
    </row>
    <row r="64" spans="1:11" ht="13" x14ac:dyDescent="0.3">
      <c r="A64" s="2">
        <v>45938</v>
      </c>
      <c r="B64" s="12">
        <v>5.8076225045372108E-3</v>
      </c>
      <c r="C64" s="12">
        <v>-2.4248813916710566E-2</v>
      </c>
      <c r="D64" s="12">
        <v>3.1272043263578651E-2</v>
      </c>
      <c r="J64" s="2">
        <v>45567</v>
      </c>
      <c r="K64" s="197"/>
    </row>
    <row r="65" spans="1:11" ht="13" x14ac:dyDescent="0.3">
      <c r="A65" s="2">
        <v>45939</v>
      </c>
      <c r="B65" s="12">
        <v>-6.1349693251533397E-3</v>
      </c>
      <c r="C65" s="12">
        <v>3.2414910858994833E-3</v>
      </c>
      <c r="D65" s="12">
        <v>1.3451892384860957E-2</v>
      </c>
      <c r="J65" s="2">
        <v>45568</v>
      </c>
      <c r="K65" s="197"/>
    </row>
    <row r="66" spans="1:11" ht="13" x14ac:dyDescent="0.3">
      <c r="A66" s="2">
        <v>45940</v>
      </c>
      <c r="B66" s="12">
        <v>-1.4161220043573038E-2</v>
      </c>
      <c r="C66" s="12">
        <v>-1.3462574044157244E-2</v>
      </c>
      <c r="D66" s="12">
        <v>2.1372328458942574E-2</v>
      </c>
      <c r="J66" s="2">
        <v>45569</v>
      </c>
      <c r="K66" s="197"/>
    </row>
    <row r="67" spans="1:11" ht="13" x14ac:dyDescent="0.3">
      <c r="A67" s="2">
        <v>45943</v>
      </c>
      <c r="B67" s="12">
        <v>9.2081031307551953E-3</v>
      </c>
      <c r="C67" s="12">
        <v>-2.7292576419213977E-3</v>
      </c>
      <c r="D67" s="12">
        <v>-1.2114537444933859E-2</v>
      </c>
      <c r="J67" s="2">
        <v>45572</v>
      </c>
      <c r="K67" s="197"/>
    </row>
    <row r="68" spans="1:11" ht="13" x14ac:dyDescent="0.3">
      <c r="A68" s="2">
        <v>45944</v>
      </c>
      <c r="B68" s="12">
        <v>-1.6423357664234197E-3</v>
      </c>
      <c r="C68" s="12">
        <v>6.5681444991790754E-3</v>
      </c>
      <c r="D68" s="12">
        <v>4.0133779264213978E-2</v>
      </c>
      <c r="J68" s="2">
        <v>45573</v>
      </c>
      <c r="K68" s="197"/>
    </row>
    <row r="69" spans="1:11" ht="13" x14ac:dyDescent="0.3">
      <c r="A69" s="2">
        <v>45945</v>
      </c>
      <c r="B69" s="12">
        <v>-1.5902028879546653E-2</v>
      </c>
      <c r="C69" s="12">
        <v>-5.4377379010331697E-3</v>
      </c>
      <c r="D69" s="12">
        <v>2.2079314040728781E-2</v>
      </c>
      <c r="J69" s="2">
        <v>45574</v>
      </c>
      <c r="K69" s="197"/>
    </row>
    <row r="70" spans="1:11" ht="13" x14ac:dyDescent="0.3">
      <c r="A70" s="2">
        <v>45946</v>
      </c>
      <c r="B70" s="12">
        <v>1.5973254086181166E-2</v>
      </c>
      <c r="C70" s="12">
        <v>-1.5855658829961757E-2</v>
      </c>
      <c r="D70" s="12">
        <v>2.5377516778523585E-2</v>
      </c>
      <c r="J70" s="2">
        <v>45575</v>
      </c>
      <c r="K70" s="197"/>
    </row>
    <row r="71" spans="1:11" ht="13" x14ac:dyDescent="0.3">
      <c r="A71" s="2">
        <v>45947</v>
      </c>
      <c r="B71" s="12">
        <v>-2.2303473491773289E-2</v>
      </c>
      <c r="C71" s="12">
        <v>2.6111111111111047E-2</v>
      </c>
      <c r="D71" s="12">
        <v>-2.6590304765800573E-3</v>
      </c>
      <c r="J71" s="2">
        <v>45576</v>
      </c>
      <c r="K71" s="197"/>
    </row>
    <row r="72" spans="1:11" ht="13" x14ac:dyDescent="0.3">
      <c r="A72" s="2">
        <v>45950</v>
      </c>
      <c r="B72" s="12">
        <v>2.131637995512339E-2</v>
      </c>
      <c r="C72" s="12">
        <v>1.6242555495398559E-3</v>
      </c>
      <c r="D72" s="12">
        <v>-1.0254306808859502E-3</v>
      </c>
      <c r="J72" s="2">
        <v>45579</v>
      </c>
      <c r="K72" s="197"/>
    </row>
    <row r="73" spans="1:11" ht="13" x14ac:dyDescent="0.3">
      <c r="A73" s="2">
        <v>45951</v>
      </c>
      <c r="B73" s="12">
        <v>4.027828634199971E-3</v>
      </c>
      <c r="C73" s="12">
        <v>-7.0270270270270888E-3</v>
      </c>
      <c r="D73" s="12">
        <v>-6.1588996099364085E-3</v>
      </c>
      <c r="J73" s="2">
        <v>45580</v>
      </c>
      <c r="K73" s="197"/>
    </row>
    <row r="74" spans="1:11" ht="13" x14ac:dyDescent="0.3">
      <c r="A74" s="2">
        <v>45952</v>
      </c>
      <c r="B74" s="12">
        <v>-6.3822027716995151E-3</v>
      </c>
      <c r="C74" s="12">
        <v>-2.014153511159493E-2</v>
      </c>
      <c r="D74" s="12">
        <v>-2.2309440198306246E-2</v>
      </c>
      <c r="J74" s="2">
        <v>45581</v>
      </c>
      <c r="K74" s="197"/>
    </row>
    <row r="75" spans="1:11" ht="13" x14ac:dyDescent="0.3">
      <c r="A75" s="2">
        <v>45953</v>
      </c>
      <c r="B75" s="12">
        <v>1.8351991191050359E-4</v>
      </c>
      <c r="C75" s="12">
        <v>2.2222222222222539E-3</v>
      </c>
      <c r="D75" s="12">
        <v>0.10838791464187636</v>
      </c>
      <c r="J75" s="2">
        <v>45582</v>
      </c>
      <c r="K75" s="197"/>
    </row>
    <row r="76" spans="1:11" ht="13" x14ac:dyDescent="0.3">
      <c r="A76" s="2">
        <v>45954</v>
      </c>
      <c r="B76" s="12">
        <v>2.2018348623852415E-3</v>
      </c>
      <c r="C76" s="12">
        <v>1.5521064301552012E-2</v>
      </c>
      <c r="D76" s="12">
        <v>1.6774685474647194E-2</v>
      </c>
      <c r="J76" s="2">
        <v>45583</v>
      </c>
      <c r="K76" s="197"/>
    </row>
    <row r="77" spans="1:11" ht="13" x14ac:dyDescent="0.3">
      <c r="A77" s="2">
        <v>45957</v>
      </c>
      <c r="B77" s="12">
        <v>1.8125228853899708E-2</v>
      </c>
      <c r="C77" s="12">
        <v>8.1877729257641921E-3</v>
      </c>
      <c r="D77" s="12">
        <v>2.2872140982377349E-2</v>
      </c>
      <c r="J77" s="2">
        <v>45586</v>
      </c>
      <c r="K77" s="197"/>
    </row>
    <row r="78" spans="1:11" ht="13" x14ac:dyDescent="0.3">
      <c r="A78" s="2">
        <v>45958</v>
      </c>
      <c r="B78" s="12">
        <v>8.8113648624348825E-3</v>
      </c>
      <c r="C78" s="12">
        <v>7.5798592311857376E-3</v>
      </c>
      <c r="D78" s="12">
        <v>0.20857771260997063</v>
      </c>
      <c r="J78" s="2">
        <v>45587</v>
      </c>
      <c r="K78" s="197"/>
    </row>
    <row r="79" spans="1:11" ht="13" x14ac:dyDescent="0.3">
      <c r="A79" s="2">
        <v>45959</v>
      </c>
      <c r="B79" s="12">
        <v>1.1051693404634471E-2</v>
      </c>
      <c r="C79" s="12">
        <v>4.2987641053197816E-3</v>
      </c>
      <c r="D79" s="12">
        <v>-4.3372763117986116E-2</v>
      </c>
      <c r="J79" s="2">
        <v>45588</v>
      </c>
      <c r="K79" s="197"/>
    </row>
    <row r="80" spans="1:11" ht="13" x14ac:dyDescent="0.3">
      <c r="A80" s="2">
        <v>45960</v>
      </c>
      <c r="B80" s="12">
        <v>5.4654442877292994E-3</v>
      </c>
      <c r="C80" s="12">
        <v>-1.2841091492776915E-2</v>
      </c>
      <c r="D80" s="12">
        <v>-2.0925808497146429E-2</v>
      </c>
      <c r="J80" s="2">
        <v>45589</v>
      </c>
      <c r="K80" s="197"/>
    </row>
    <row r="81" spans="1:11" ht="13" x14ac:dyDescent="0.3">
      <c r="A81" s="2">
        <v>45961</v>
      </c>
      <c r="B81" s="12">
        <v>-2.2268981237945056E-2</v>
      </c>
      <c r="C81" s="12">
        <v>-6.5040650406503449E-3</v>
      </c>
      <c r="D81" s="12">
        <v>-5.0518134715025947E-2</v>
      </c>
      <c r="J81" s="2">
        <v>45590</v>
      </c>
      <c r="K81" s="197"/>
    </row>
    <row r="82" spans="1:11" ht="13" x14ac:dyDescent="0.3">
      <c r="A82" s="2">
        <v>45964</v>
      </c>
      <c r="B82" s="12">
        <v>-5.200860832137718E-3</v>
      </c>
      <c r="C82" s="12">
        <v>1.4729950900163604E-2</v>
      </c>
      <c r="D82" s="12">
        <v>4.911323328785816E-2</v>
      </c>
      <c r="J82" s="2">
        <v>45593</v>
      </c>
      <c r="K82" s="197"/>
    </row>
    <row r="83" spans="1:11" ht="13" x14ac:dyDescent="0.3">
      <c r="A83" s="2">
        <v>45965</v>
      </c>
      <c r="B83" s="12">
        <v>4.8674959437534047E-3</v>
      </c>
      <c r="C83" s="12">
        <v>-1.6129032258065128E-3</v>
      </c>
      <c r="D83" s="12">
        <v>-3.2509752925877794E-2</v>
      </c>
      <c r="J83" s="2">
        <v>45594</v>
      </c>
      <c r="K83" s="197"/>
    </row>
    <row r="84" spans="1:11" ht="13" x14ac:dyDescent="0.3">
      <c r="A84" s="2">
        <v>45966</v>
      </c>
      <c r="B84" s="12">
        <v>5.9203444564048012E-3</v>
      </c>
      <c r="C84" s="12">
        <v>2.1540118470651591E-2</v>
      </c>
      <c r="D84" s="12">
        <v>-3.3602150537633694E-3</v>
      </c>
      <c r="J84" s="2">
        <v>45595</v>
      </c>
      <c r="K84" s="197"/>
    </row>
    <row r="85" spans="1:11" ht="13" x14ac:dyDescent="0.3">
      <c r="A85" s="2">
        <v>45967</v>
      </c>
      <c r="B85" s="12">
        <v>-5.5288032816123737E-3</v>
      </c>
      <c r="C85" s="12">
        <v>-5.2714812862414339E-3</v>
      </c>
      <c r="D85" s="12">
        <v>2.3600809170599029E-3</v>
      </c>
      <c r="J85" s="2">
        <v>45596</v>
      </c>
      <c r="K85" s="197"/>
    </row>
    <row r="86" spans="1:11" ht="13" x14ac:dyDescent="0.3">
      <c r="A86" s="2">
        <v>45968</v>
      </c>
      <c r="B86" s="12">
        <v>-7.1736011477753936E-4</v>
      </c>
      <c r="C86" s="12">
        <v>1.5368309485956575E-2</v>
      </c>
      <c r="D86" s="12">
        <v>-1.5808947191389072E-2</v>
      </c>
      <c r="J86" s="2">
        <v>45597</v>
      </c>
      <c r="K86" s="197"/>
    </row>
    <row r="87" spans="1:11" ht="13" x14ac:dyDescent="0.3">
      <c r="A87" s="2">
        <v>45971</v>
      </c>
      <c r="B87" s="12">
        <v>3.5534816941852031E-2</v>
      </c>
      <c r="C87" s="12">
        <v>1.7223382045929079E-2</v>
      </c>
      <c r="D87" s="12">
        <v>6.835269993163977E-4</v>
      </c>
      <c r="J87" s="2">
        <v>45600</v>
      </c>
      <c r="K87" s="197"/>
    </row>
    <row r="88" spans="1:11" ht="13" x14ac:dyDescent="0.3">
      <c r="A88" s="2">
        <v>45972</v>
      </c>
      <c r="B88" s="12">
        <v>1.33448873483537E-2</v>
      </c>
      <c r="C88" s="12">
        <v>1.3340174448435065E-2</v>
      </c>
      <c r="D88" s="12">
        <v>9.5628415300546537E-3</v>
      </c>
      <c r="J88" s="2">
        <v>45601</v>
      </c>
      <c r="K88" s="197"/>
    </row>
    <row r="89" spans="1:11" ht="13" x14ac:dyDescent="0.3">
      <c r="A89" s="2">
        <v>45973</v>
      </c>
      <c r="B89" s="12">
        <v>1.5905592611595683E-2</v>
      </c>
      <c r="C89" s="12">
        <v>1.1645569620253222E-2</v>
      </c>
      <c r="D89" s="12">
        <v>1.3531799729364018E-2</v>
      </c>
      <c r="J89" s="2">
        <v>45602</v>
      </c>
      <c r="K89" s="197"/>
    </row>
    <row r="90" spans="1:11" ht="13" x14ac:dyDescent="0.3">
      <c r="A90" s="2">
        <v>45974</v>
      </c>
      <c r="B90" s="12">
        <v>6.7340067340067398E-3</v>
      </c>
      <c r="C90" s="12">
        <v>2.002002002002002E-2</v>
      </c>
      <c r="D90" s="12">
        <v>-2.3364485981308804E-3</v>
      </c>
      <c r="J90" s="2">
        <v>45603</v>
      </c>
      <c r="K90" s="197"/>
    </row>
    <row r="91" spans="1:11" ht="13" x14ac:dyDescent="0.3">
      <c r="A91" s="2">
        <v>45975</v>
      </c>
      <c r="B91" s="12">
        <v>-3.0936454849498408E-2</v>
      </c>
      <c r="C91" s="12">
        <v>-3.3366045142296422E-2</v>
      </c>
      <c r="D91" s="12">
        <v>-2.4757443961190981E-2</v>
      </c>
      <c r="J91" s="2">
        <v>45604</v>
      </c>
      <c r="K91" s="197"/>
    </row>
    <row r="92" spans="1:11" ht="13" x14ac:dyDescent="0.3">
      <c r="A92" s="2">
        <v>45978</v>
      </c>
      <c r="B92" s="12">
        <v>-1.1734253666954205E-2</v>
      </c>
      <c r="C92" s="12">
        <v>2.1319796954314664E-2</v>
      </c>
      <c r="D92" s="12">
        <v>-8.9193825042882483E-3</v>
      </c>
      <c r="J92" s="2">
        <v>45607</v>
      </c>
      <c r="K92" s="197"/>
    </row>
    <row r="93" spans="1:11" ht="13" x14ac:dyDescent="0.3">
      <c r="A93" s="2">
        <v>45979</v>
      </c>
      <c r="B93" s="12">
        <v>-2.950934171468491E-2</v>
      </c>
      <c r="C93" s="12">
        <v>-3.0815109343936328E-2</v>
      </c>
      <c r="D93" s="12">
        <v>-2.3191415714780107E-2</v>
      </c>
      <c r="J93" s="2">
        <v>45608</v>
      </c>
      <c r="K93" s="197"/>
    </row>
    <row r="94" spans="1:11" ht="13" x14ac:dyDescent="0.3">
      <c r="A94" s="2">
        <v>45980</v>
      </c>
      <c r="B94" s="12">
        <v>6.2972292191436022E-3</v>
      </c>
      <c r="C94" s="12">
        <v>6.1538461538460957E-3</v>
      </c>
      <c r="D94" s="12">
        <v>-6.9808646350106335E-2</v>
      </c>
      <c r="J94" s="2">
        <v>45609</v>
      </c>
      <c r="K94" s="197"/>
    </row>
    <row r="95" spans="1:11" ht="13" x14ac:dyDescent="0.3">
      <c r="A95" s="2">
        <v>45981</v>
      </c>
      <c r="B95" s="12">
        <v>9.4761308778830572E-3</v>
      </c>
      <c r="C95" s="12">
        <v>-3.4658511722731822E-2</v>
      </c>
      <c r="D95" s="12">
        <v>-9.52380952380949E-3</v>
      </c>
      <c r="J95" s="2">
        <v>45610</v>
      </c>
      <c r="K95" s="197"/>
    </row>
    <row r="96" spans="1:11" ht="13" x14ac:dyDescent="0.3">
      <c r="A96" s="2">
        <v>45982</v>
      </c>
      <c r="B96" s="12">
        <v>-4.782146652497367E-3</v>
      </c>
      <c r="C96" s="12">
        <v>4.0654699049630351E-2</v>
      </c>
      <c r="D96" s="12">
        <v>-1.3461538461538516E-2</v>
      </c>
      <c r="J96" s="2">
        <v>45611</v>
      </c>
      <c r="K96" s="197"/>
    </row>
    <row r="97" spans="1:11" ht="13" x14ac:dyDescent="0.3">
      <c r="A97" s="2">
        <v>45985</v>
      </c>
      <c r="B97" s="12">
        <v>-3.0966364121729754E-2</v>
      </c>
      <c r="C97" s="12">
        <v>-2.0294266869609334E-2</v>
      </c>
      <c r="D97" s="12">
        <v>1.286549707602336E-2</v>
      </c>
      <c r="J97" s="2">
        <v>45614</v>
      </c>
      <c r="K97" s="197"/>
    </row>
    <row r="98" spans="1:11" ht="13" x14ac:dyDescent="0.3">
      <c r="A98" s="2">
        <v>45986</v>
      </c>
      <c r="B98" s="12">
        <v>1.1753902662993582E-2</v>
      </c>
      <c r="C98" s="12">
        <v>1.0875194199896398E-2</v>
      </c>
      <c r="D98" s="12">
        <v>6.1585835257890742E-3</v>
      </c>
      <c r="J98" s="2">
        <v>45615</v>
      </c>
      <c r="K98" s="197"/>
    </row>
    <row r="99" spans="1:11" ht="13" x14ac:dyDescent="0.3">
      <c r="A99" s="2">
        <v>45987</v>
      </c>
      <c r="B99" s="12">
        <v>1.3614086041023649E-2</v>
      </c>
      <c r="C99" s="12">
        <v>-1.5368852459015521E-3</v>
      </c>
      <c r="D99" s="12">
        <v>-7.6511094108637327E-4</v>
      </c>
      <c r="J99" s="2">
        <v>45616</v>
      </c>
      <c r="K99" s="197"/>
    </row>
    <row r="100" spans="1:11" ht="13" x14ac:dyDescent="0.3">
      <c r="A100" s="2">
        <v>45988</v>
      </c>
      <c r="B100" s="12">
        <v>-1.4326647564469929E-3</v>
      </c>
      <c r="C100" s="12">
        <v>6.1570035915853695E-3</v>
      </c>
      <c r="D100" s="12">
        <v>5.7427258805511795E-3</v>
      </c>
      <c r="J100" s="2">
        <v>45617</v>
      </c>
      <c r="K100" s="197"/>
    </row>
    <row r="101" spans="1:11" ht="13" x14ac:dyDescent="0.3">
      <c r="A101" s="2">
        <v>45989</v>
      </c>
      <c r="B101" s="12">
        <v>1.7934002869441671E-3</v>
      </c>
      <c r="C101" s="12">
        <v>1.1728709841917448E-2</v>
      </c>
      <c r="D101" s="12">
        <v>-2.2839741149599481E-3</v>
      </c>
      <c r="J101" s="2">
        <v>45618</v>
      </c>
      <c r="K101" s="197"/>
    </row>
    <row r="102" spans="1:11" ht="13" x14ac:dyDescent="0.3">
      <c r="A102" s="2">
        <v>45992</v>
      </c>
      <c r="B102" s="12">
        <v>-1.9692087361260508E-3</v>
      </c>
      <c r="C102" s="12">
        <v>1.8145161290322551E-2</v>
      </c>
      <c r="D102" s="12">
        <v>6.8676077832887424E-3</v>
      </c>
      <c r="J102" s="2">
        <v>45621</v>
      </c>
      <c r="K102" s="197"/>
    </row>
    <row r="103" spans="1:11" ht="13" x14ac:dyDescent="0.3">
      <c r="A103" s="2">
        <v>45993</v>
      </c>
      <c r="B103" s="12">
        <v>4.6636771300448071E-3</v>
      </c>
      <c r="C103" s="12">
        <v>1.3861386138613917E-2</v>
      </c>
      <c r="D103" s="12">
        <v>6.4418340280410569E-3</v>
      </c>
      <c r="J103" s="2">
        <v>45622</v>
      </c>
      <c r="K103" s="197"/>
    </row>
    <row r="104" spans="1:11" ht="13" x14ac:dyDescent="0.3">
      <c r="A104" s="2">
        <v>45994</v>
      </c>
      <c r="B104" s="12">
        <v>-3.3922513836815082E-3</v>
      </c>
      <c r="C104" s="12">
        <v>0</v>
      </c>
      <c r="D104" s="12">
        <v>-6.7771084337350292E-3</v>
      </c>
      <c r="J104" s="2">
        <v>45623</v>
      </c>
      <c r="K104" s="197"/>
    </row>
    <row r="105" spans="1:11" ht="13" x14ac:dyDescent="0.3">
      <c r="A105" s="2">
        <v>45995</v>
      </c>
      <c r="B105" s="12">
        <v>6.4493013256898025E-3</v>
      </c>
      <c r="C105" s="12">
        <v>3.0273437499999944E-2</v>
      </c>
      <c r="D105" s="12">
        <v>6.4442759666413591E-3</v>
      </c>
      <c r="J105" s="2">
        <v>45624</v>
      </c>
      <c r="K105" s="197"/>
    </row>
    <row r="106" spans="1:11" ht="13" x14ac:dyDescent="0.3">
      <c r="A106" s="2">
        <v>45996</v>
      </c>
      <c r="B106" s="12">
        <v>-8.8999644001422091E-4</v>
      </c>
      <c r="C106" s="12">
        <v>3.981042654028439E-2</v>
      </c>
      <c r="D106" s="12">
        <v>-1.5819209039547952E-2</v>
      </c>
      <c r="J106" s="2">
        <v>45625</v>
      </c>
      <c r="K106" s="197"/>
    </row>
    <row r="107" spans="1:11" ht="13" x14ac:dyDescent="0.3">
      <c r="A107" s="2">
        <v>45999</v>
      </c>
      <c r="B107" s="12">
        <v>1.7815784785319413E-3</v>
      </c>
      <c r="C107" s="12">
        <v>-1.549680948040112E-2</v>
      </c>
      <c r="D107" s="12">
        <v>9.950248756218829E-3</v>
      </c>
      <c r="J107" s="2">
        <v>45628</v>
      </c>
      <c r="K107" s="197"/>
    </row>
    <row r="108" spans="1:11" ht="13" x14ac:dyDescent="0.3">
      <c r="A108" s="2">
        <v>46000</v>
      </c>
      <c r="B108" s="12">
        <v>8.5363684865730118E-3</v>
      </c>
      <c r="C108" s="12">
        <v>1.2962962962963016E-2</v>
      </c>
      <c r="D108" s="12">
        <v>1.4399393709738636E-2</v>
      </c>
      <c r="J108" s="2">
        <v>45629</v>
      </c>
      <c r="K108" s="197"/>
    </row>
    <row r="109" spans="1:11" ht="13" x14ac:dyDescent="0.3">
      <c r="A109" s="2">
        <v>46001</v>
      </c>
      <c r="B109" s="12">
        <v>-6.5244225004408253E-3</v>
      </c>
      <c r="C109" s="12">
        <v>-1.2797074954296212E-2</v>
      </c>
      <c r="D109" s="12">
        <v>-8.965259618976474E-3</v>
      </c>
      <c r="J109" s="2">
        <v>45630</v>
      </c>
      <c r="K109" s="197"/>
    </row>
    <row r="110" spans="1:11" ht="13" x14ac:dyDescent="0.3">
      <c r="A110" s="2">
        <v>46002</v>
      </c>
      <c r="B110" s="12">
        <v>1.5974440894568665E-2</v>
      </c>
      <c r="C110" s="12">
        <v>9.2592592592587327E-4</v>
      </c>
      <c r="D110" s="12">
        <v>1.8846588767433028E-2</v>
      </c>
      <c r="J110" s="2">
        <v>45631</v>
      </c>
      <c r="K110" s="197"/>
    </row>
    <row r="111" spans="1:11" ht="13" x14ac:dyDescent="0.3">
      <c r="A111" s="2">
        <v>46003</v>
      </c>
      <c r="B111" s="12">
        <v>-9.6086652690427331E-3</v>
      </c>
      <c r="C111" s="12">
        <v>-1.8501387604069254E-3</v>
      </c>
      <c r="D111" s="12">
        <v>-2.5157232704402538E-2</v>
      </c>
      <c r="J111" s="2">
        <v>45632</v>
      </c>
      <c r="K111" s="197"/>
    </row>
    <row r="112" spans="1:11" ht="13" x14ac:dyDescent="0.3">
      <c r="A112" s="2">
        <v>46006</v>
      </c>
      <c r="B112" s="12">
        <v>2.1167754454048355E-2</v>
      </c>
      <c r="C112" s="12">
        <v>1.0194624652455924E-2</v>
      </c>
      <c r="D112" s="12">
        <v>1.5180265654648971E-3</v>
      </c>
      <c r="J112" s="2">
        <v>45635</v>
      </c>
      <c r="K112" s="197"/>
    </row>
    <row r="113" spans="1:11" ht="13" x14ac:dyDescent="0.3">
      <c r="A113" s="2">
        <v>46007</v>
      </c>
      <c r="B113" s="12">
        <v>-1.0364484366901605E-3</v>
      </c>
      <c r="C113" s="12">
        <v>-1.1009174311926632E-2</v>
      </c>
      <c r="D113" s="12">
        <v>0</v>
      </c>
      <c r="J113" s="2">
        <v>45636</v>
      </c>
      <c r="K113" s="197"/>
    </row>
    <row r="114" spans="1:11" ht="13" x14ac:dyDescent="0.3">
      <c r="A114" s="2">
        <v>46008</v>
      </c>
      <c r="B114" s="12">
        <v>8.1272695832612322E-3</v>
      </c>
      <c r="C114" s="12">
        <v>-8.3487940630796991E-3</v>
      </c>
      <c r="D114" s="12">
        <v>6.820765441455187E-3</v>
      </c>
      <c r="J114" s="2">
        <v>45637</v>
      </c>
      <c r="K114" s="197"/>
    </row>
    <row r="115" spans="1:11" ht="13" x14ac:dyDescent="0.3">
      <c r="A115" s="2">
        <v>46009</v>
      </c>
      <c r="B115" s="12">
        <v>9.2624356775300627E-3</v>
      </c>
      <c r="C115" s="12">
        <v>-1.9644527595884084E-2</v>
      </c>
      <c r="D115" s="12">
        <v>2.1829130598419205E-2</v>
      </c>
      <c r="J115" s="2">
        <v>45638</v>
      </c>
      <c r="K115" s="197"/>
    </row>
    <row r="116" spans="1:11" ht="13" x14ac:dyDescent="0.3">
      <c r="A116" s="2">
        <v>46010</v>
      </c>
      <c r="B116" s="12">
        <v>5.0985723997279669E-3</v>
      </c>
      <c r="C116" s="12">
        <v>2.8625954198473014E-3</v>
      </c>
      <c r="D116" s="12">
        <v>5.1565377532229225E-3</v>
      </c>
      <c r="J116" s="2">
        <v>45639</v>
      </c>
      <c r="K116" s="197"/>
    </row>
    <row r="117" spans="1:11" ht="13" x14ac:dyDescent="0.3">
      <c r="A117" s="2">
        <v>46013</v>
      </c>
      <c r="B117" s="12">
        <v>-5.410889414947587E-3</v>
      </c>
      <c r="C117" s="12">
        <v>6.6603235014272393E-3</v>
      </c>
      <c r="D117" s="12">
        <v>8.0615610113593979E-3</v>
      </c>
      <c r="J117" s="2">
        <v>45642</v>
      </c>
      <c r="K117" s="197"/>
    </row>
    <row r="118" spans="1:11" ht="13" x14ac:dyDescent="0.3">
      <c r="A118" s="2">
        <v>46014</v>
      </c>
      <c r="B118" s="12">
        <v>-1.8701122067322736E-3</v>
      </c>
      <c r="C118" s="12">
        <v>-8.5066162570887668E-3</v>
      </c>
      <c r="D118" s="12">
        <v>2.9080334423845903E-3</v>
      </c>
      <c r="J118" s="2">
        <v>45643</v>
      </c>
      <c r="K118" s="197"/>
    </row>
    <row r="119" spans="1:11" ht="13" x14ac:dyDescent="0.3">
      <c r="A119" s="2">
        <v>46015</v>
      </c>
      <c r="B119" s="12">
        <v>0</v>
      </c>
      <c r="C119" s="12">
        <v>0</v>
      </c>
      <c r="D119" s="12">
        <v>0</v>
      </c>
      <c r="J119" s="2">
        <v>45644</v>
      </c>
      <c r="K119" s="197"/>
    </row>
    <row r="120" spans="1:11" ht="13" x14ac:dyDescent="0.3">
      <c r="A120" s="2">
        <v>46016</v>
      </c>
      <c r="B120" s="12">
        <v>0</v>
      </c>
      <c r="C120" s="12">
        <v>0</v>
      </c>
      <c r="D120" s="12">
        <v>0</v>
      </c>
      <c r="J120" s="2">
        <v>45645</v>
      </c>
      <c r="K120" s="197"/>
    </row>
    <row r="121" spans="1:11" ht="13" x14ac:dyDescent="0.3">
      <c r="A121" s="2">
        <v>46017</v>
      </c>
      <c r="B121" s="12">
        <v>0</v>
      </c>
      <c r="C121" s="12">
        <v>0</v>
      </c>
      <c r="D121" s="12">
        <v>0</v>
      </c>
      <c r="J121" s="2">
        <v>45646</v>
      </c>
      <c r="K121" s="197"/>
    </row>
    <row r="122" spans="1:11" ht="13" x14ac:dyDescent="0.3">
      <c r="A122" s="2">
        <v>46020</v>
      </c>
      <c r="B122" s="12">
        <v>-5.6208482370976596E-3</v>
      </c>
      <c r="C122" s="12">
        <v>-7.6263107721640739E-3</v>
      </c>
      <c r="D122" s="12">
        <v>1.0873504893077292E-2</v>
      </c>
      <c r="J122" s="2">
        <v>45649</v>
      </c>
      <c r="K122" s="197"/>
    </row>
    <row r="123" spans="1:11" ht="13" x14ac:dyDescent="0.3">
      <c r="A123" s="2">
        <v>46021</v>
      </c>
      <c r="B123" s="12">
        <v>1.4217197670435113E-2</v>
      </c>
      <c r="C123" s="12">
        <v>2.8818443804035677E-3</v>
      </c>
      <c r="D123" s="12">
        <v>-1.0756543564001842E-3</v>
      </c>
      <c r="J123" s="2">
        <v>45650</v>
      </c>
      <c r="K123" s="197"/>
    </row>
    <row r="124" spans="1:11" ht="13" x14ac:dyDescent="0.3">
      <c r="A124" s="2">
        <v>46022</v>
      </c>
      <c r="B124" s="12">
        <v>0</v>
      </c>
      <c r="C124" s="12">
        <v>0</v>
      </c>
      <c r="D124" s="12">
        <v>0</v>
      </c>
      <c r="J124" s="2">
        <v>45651</v>
      </c>
      <c r="K124" s="197"/>
    </row>
    <row r="125" spans="1:11" ht="13" x14ac:dyDescent="0.3">
      <c r="A125" s="2">
        <v>46023</v>
      </c>
      <c r="B125" s="12">
        <v>0</v>
      </c>
      <c r="C125" s="12">
        <v>0</v>
      </c>
      <c r="D125" s="12">
        <v>0</v>
      </c>
      <c r="J125" s="2">
        <v>45652</v>
      </c>
      <c r="K125" s="197"/>
    </row>
    <row r="126" spans="1:11" ht="13" x14ac:dyDescent="0.3">
      <c r="A126" s="2">
        <v>46024</v>
      </c>
      <c r="B126" s="12">
        <v>5.9111636547880663E-3</v>
      </c>
      <c r="C126" s="12">
        <v>1.628352490421445E-2</v>
      </c>
      <c r="D126" s="12">
        <v>-8.6145010768126414E-3</v>
      </c>
      <c r="J126" s="2">
        <v>45653</v>
      </c>
      <c r="K126" s="197"/>
    </row>
    <row r="127" spans="1:11" ht="13" x14ac:dyDescent="0.3">
      <c r="A127" s="2">
        <v>46027</v>
      </c>
      <c r="B127" s="12">
        <v>1.4103425117528479E-2</v>
      </c>
      <c r="C127" s="12">
        <v>-1.9792648444863285E-2</v>
      </c>
      <c r="D127" s="12">
        <v>7.2411296162201363E-3</v>
      </c>
      <c r="J127" s="2">
        <v>45656</v>
      </c>
      <c r="K127" s="197"/>
    </row>
    <row r="128" spans="1:11" ht="13" x14ac:dyDescent="0.3">
      <c r="A128" s="2">
        <v>46028</v>
      </c>
      <c r="B128" s="12">
        <v>-1.0099337748344362E-2</v>
      </c>
      <c r="C128" s="12">
        <v>9.6153846153846159E-3</v>
      </c>
      <c r="D128" s="12">
        <v>0</v>
      </c>
      <c r="J128" s="2">
        <v>45657</v>
      </c>
      <c r="K128" s="197"/>
    </row>
    <row r="129" spans="1:11" ht="13" x14ac:dyDescent="0.3">
      <c r="A129" s="2">
        <v>46029</v>
      </c>
      <c r="B129" s="12">
        <v>-1.2042147516307085E-2</v>
      </c>
      <c r="C129" s="12">
        <v>-1.1428571428571456E-2</v>
      </c>
      <c r="D129" s="12">
        <v>3.6664270309130075E-2</v>
      </c>
      <c r="J129" s="2">
        <v>45658</v>
      </c>
      <c r="K129" s="197"/>
    </row>
    <row r="130" spans="1:11" ht="13" x14ac:dyDescent="0.3">
      <c r="A130" s="2">
        <v>46030</v>
      </c>
      <c r="B130" s="12">
        <v>6.4330455391908336E-3</v>
      </c>
      <c r="C130" s="12">
        <v>-3.8535645472060837E-3</v>
      </c>
      <c r="D130" s="12">
        <v>-3.3633841886269063E-2</v>
      </c>
      <c r="J130" s="2">
        <v>45659</v>
      </c>
      <c r="K130" s="197"/>
    </row>
    <row r="131" spans="1:11" ht="13" x14ac:dyDescent="0.3">
      <c r="A131" s="2">
        <v>46031</v>
      </c>
      <c r="B131" s="12">
        <v>-2.6913372582001703E-3</v>
      </c>
      <c r="C131" s="12">
        <v>1.1605415860734899E-2</v>
      </c>
      <c r="D131" s="12">
        <v>4.664513814137029E-3</v>
      </c>
      <c r="J131" s="2">
        <v>45660</v>
      </c>
      <c r="K131" s="197"/>
    </row>
    <row r="132" spans="1:11" ht="13" x14ac:dyDescent="0.3">
      <c r="A132" s="2">
        <v>46034</v>
      </c>
      <c r="B132" s="12">
        <v>1.0457075392140225E-2</v>
      </c>
      <c r="C132" s="12">
        <v>0</v>
      </c>
      <c r="D132" s="12">
        <v>-3.2142857142856778E-3</v>
      </c>
      <c r="J132" s="2">
        <v>45663</v>
      </c>
      <c r="K132" s="197"/>
    </row>
    <row r="133" spans="1:11" ht="13" x14ac:dyDescent="0.3">
      <c r="A133" s="2">
        <v>46035</v>
      </c>
      <c r="B133" s="12">
        <v>-1.6691704222991917E-4</v>
      </c>
      <c r="C133" s="12">
        <v>-2.1988527724665367E-2</v>
      </c>
      <c r="D133" s="12">
        <v>1.7914725904693276E-3</v>
      </c>
      <c r="J133" s="2">
        <v>45664</v>
      </c>
      <c r="K133" s="197"/>
    </row>
    <row r="134" spans="1:11" ht="13" x14ac:dyDescent="0.3">
      <c r="A134" s="2">
        <v>46036</v>
      </c>
      <c r="B134" s="12">
        <v>-2.8380634390651666E-3</v>
      </c>
      <c r="C134" s="12">
        <v>8.7976539589443379E-3</v>
      </c>
      <c r="D134" s="12">
        <v>8.2260371959943252E-3</v>
      </c>
      <c r="J134" s="2">
        <v>45665</v>
      </c>
      <c r="K134" s="197"/>
    </row>
    <row r="135" spans="1:11" ht="13" x14ac:dyDescent="0.3">
      <c r="A135" s="2">
        <v>46037</v>
      </c>
      <c r="B135" s="12">
        <v>5.1900217646073492E-3</v>
      </c>
      <c r="C135" s="12">
        <v>1.9379844961240585E-3</v>
      </c>
      <c r="D135" s="12">
        <v>3.3345157857396189E-2</v>
      </c>
      <c r="J135" s="2">
        <v>45666</v>
      </c>
      <c r="K135" s="197"/>
    </row>
    <row r="136" spans="1:11" ht="13" x14ac:dyDescent="0.3">
      <c r="A136" s="2">
        <v>46038</v>
      </c>
      <c r="B136" s="12">
        <v>-1.0659560293137771E-2</v>
      </c>
      <c r="C136" s="12">
        <v>-1.6441005802707957E-2</v>
      </c>
      <c r="D136" s="12">
        <v>-2.0254033642293074E-2</v>
      </c>
      <c r="J136" s="2">
        <v>45667</v>
      </c>
      <c r="K136" s="197"/>
    </row>
    <row r="137" spans="1:11" ht="13" x14ac:dyDescent="0.3">
      <c r="A137" s="2">
        <v>46041</v>
      </c>
      <c r="B137" s="12">
        <v>-6.9023569023569644E-3</v>
      </c>
      <c r="C137" s="12">
        <v>-2.6548672566371709E-2</v>
      </c>
      <c r="D137" s="12">
        <v>-1.1913104414856429E-2</v>
      </c>
      <c r="J137" s="2">
        <v>45670</v>
      </c>
      <c r="K137" s="197"/>
    </row>
    <row r="138" spans="1:11" ht="13" x14ac:dyDescent="0.3">
      <c r="A138" s="2">
        <v>46042</v>
      </c>
      <c r="B138" s="12">
        <v>-2.4410917104594022E-2</v>
      </c>
      <c r="C138" s="12">
        <v>-2.0707070707070677E-2</v>
      </c>
      <c r="D138" s="12">
        <v>-1.6666666666666566E-2</v>
      </c>
      <c r="J138" s="2">
        <v>45671</v>
      </c>
      <c r="K138" s="197"/>
    </row>
    <row r="139" spans="1:11" ht="13" x14ac:dyDescent="0.3">
      <c r="A139" s="2">
        <v>46043</v>
      </c>
      <c r="B139" s="12">
        <v>4.3440486533449793E-3</v>
      </c>
      <c r="C139" s="12">
        <v>6.2403300670448657E-2</v>
      </c>
      <c r="D139" s="12">
        <v>-9.7367472051929794E-3</v>
      </c>
      <c r="J139" s="2">
        <v>45672</v>
      </c>
      <c r="K139" s="197"/>
    </row>
    <row r="140" spans="1:11" ht="13" x14ac:dyDescent="0.3">
      <c r="A140" s="2">
        <v>46044</v>
      </c>
      <c r="B140" s="12">
        <v>1.1245674740484343E-2</v>
      </c>
      <c r="C140" s="12">
        <v>1.4563106796116505E-2</v>
      </c>
      <c r="D140" s="12">
        <v>1.2017479970866685E-2</v>
      </c>
      <c r="J140" s="2">
        <v>45673</v>
      </c>
      <c r="K140" s="197"/>
    </row>
    <row r="141" spans="1:11" ht="13" x14ac:dyDescent="0.3">
      <c r="A141" s="2">
        <v>46045</v>
      </c>
      <c r="B141" s="12">
        <v>-9.580838323353302E-3</v>
      </c>
      <c r="C141" s="12">
        <v>1.2440191387559781E-2</v>
      </c>
      <c r="D141" s="12">
        <v>2.5908600215905027E-2</v>
      </c>
      <c r="J141" s="2">
        <v>45674</v>
      </c>
      <c r="K141" s="197"/>
    </row>
    <row r="142" spans="1:11" ht="13" x14ac:dyDescent="0.3">
      <c r="A142" s="2">
        <v>46048</v>
      </c>
      <c r="B142" s="12">
        <v>1.3301088270858519E-2</v>
      </c>
      <c r="C142" s="12">
        <v>-1.0396975425330759E-2</v>
      </c>
      <c r="D142" s="12">
        <v>1.4030164854437052E-2</v>
      </c>
      <c r="J142" s="2">
        <v>45677</v>
      </c>
      <c r="K142" s="197"/>
    </row>
    <row r="143" spans="1:11" ht="13" x14ac:dyDescent="0.3">
      <c r="A143" s="2">
        <v>46049</v>
      </c>
      <c r="B143" s="12">
        <v>1.5172178656665602E-2</v>
      </c>
      <c r="C143" s="12">
        <v>-1.5281757402101323E-2</v>
      </c>
      <c r="D143" s="12">
        <v>1.7295053614666146E-2</v>
      </c>
      <c r="J143" s="2">
        <v>45678</v>
      </c>
      <c r="K143" s="197"/>
    </row>
    <row r="144" spans="1:11" ht="13" x14ac:dyDescent="0.3">
      <c r="A144" s="2">
        <v>46050</v>
      </c>
      <c r="B144" s="12">
        <v>-1.4273719563392101E-2</v>
      </c>
      <c r="C144" s="12">
        <v>-1.2609117361784649E-2</v>
      </c>
      <c r="D144" s="12">
        <v>-3.7402244134648037E-2</v>
      </c>
      <c r="J144" s="2">
        <v>45679</v>
      </c>
      <c r="K144" s="197"/>
    </row>
    <row r="145" spans="1:11" ht="13" x14ac:dyDescent="0.3">
      <c r="A145" s="2">
        <v>46051</v>
      </c>
      <c r="B145" s="12">
        <v>-5.1107325383305362E-3</v>
      </c>
      <c r="C145" s="12">
        <v>1.5717092337917571E-2</v>
      </c>
      <c r="D145" s="12">
        <v>-9.3959731543624164E-2</v>
      </c>
      <c r="J145" s="2">
        <v>45680</v>
      </c>
      <c r="K145" s="197"/>
    </row>
    <row r="146" spans="1:11" ht="13" x14ac:dyDescent="0.3">
      <c r="A146" s="2">
        <v>46052</v>
      </c>
      <c r="B146" s="12">
        <v>2.1575342465753482E-2</v>
      </c>
      <c r="C146" s="12">
        <v>-3.8684719535783912E-3</v>
      </c>
      <c r="D146" s="12">
        <v>5.7309941520467929E-2</v>
      </c>
      <c r="J146" s="2">
        <v>45681</v>
      </c>
      <c r="K146" s="197"/>
    </row>
    <row r="147" spans="1:11" ht="13" x14ac:dyDescent="0.3">
      <c r="A147" s="2">
        <v>46055</v>
      </c>
      <c r="B147" s="12">
        <v>2.1790144150184211E-3</v>
      </c>
      <c r="C147" s="12">
        <v>-6.7961165048543966E-3</v>
      </c>
      <c r="D147" s="12">
        <v>2.9498525073746173E-2</v>
      </c>
      <c r="J147" s="2">
        <v>45684</v>
      </c>
      <c r="K147" s="197"/>
    </row>
    <row r="148" spans="1:11" ht="13" x14ac:dyDescent="0.3">
      <c r="A148" s="2">
        <v>46056</v>
      </c>
      <c r="B148" s="12">
        <v>1.5554440541896633E-2</v>
      </c>
      <c r="C148" s="12">
        <v>2.9325513196480661E-3</v>
      </c>
      <c r="D148" s="12">
        <v>5.7306590257879715E-3</v>
      </c>
      <c r="J148" s="2">
        <v>45685</v>
      </c>
      <c r="K148" s="197"/>
    </row>
    <row r="149" spans="1:11" ht="13" x14ac:dyDescent="0.3">
      <c r="A149" s="2">
        <v>46057</v>
      </c>
      <c r="B149" s="12">
        <v>9.2226613965744487E-3</v>
      </c>
      <c r="C149" s="12">
        <v>1.9493177387914232E-2</v>
      </c>
      <c r="D149" s="12">
        <v>2.5641025641025664E-2</v>
      </c>
      <c r="J149" s="2">
        <v>45686</v>
      </c>
      <c r="K149" s="197"/>
    </row>
    <row r="150" spans="1:11" ht="13" x14ac:dyDescent="0.3">
      <c r="A150" s="2">
        <v>46058</v>
      </c>
      <c r="B150" s="12">
        <v>-3.7206266318537816E-2</v>
      </c>
      <c r="C150" s="12">
        <v>-2.2944550669215982E-2</v>
      </c>
      <c r="D150" s="12">
        <v>6.944444444444451E-3</v>
      </c>
      <c r="J150" s="2">
        <v>45687</v>
      </c>
      <c r="K150" s="197"/>
    </row>
    <row r="151" spans="1:11" ht="13" x14ac:dyDescent="0.3">
      <c r="A151" s="2">
        <v>46059</v>
      </c>
      <c r="B151" s="12">
        <v>1.1186440677966073E-2</v>
      </c>
      <c r="C151" s="12">
        <v>-6.8493150684931781E-3</v>
      </c>
      <c r="D151" s="12">
        <v>1.4482758620689744E-2</v>
      </c>
      <c r="J151" s="2">
        <v>45688</v>
      </c>
      <c r="K151" s="197"/>
    </row>
    <row r="152" spans="1:11" ht="13" x14ac:dyDescent="0.3">
      <c r="A152" s="2">
        <v>46062</v>
      </c>
      <c r="B152" s="12">
        <v>1.3912168957425442E-2</v>
      </c>
      <c r="C152" s="12">
        <v>9.8522167487679127E-4</v>
      </c>
      <c r="D152" s="12">
        <v>1.3936097892590048E-2</v>
      </c>
      <c r="J152" s="2">
        <v>45691</v>
      </c>
      <c r="K152" s="197"/>
    </row>
    <row r="153" spans="1:11" ht="13" x14ac:dyDescent="0.3">
      <c r="A153" s="2">
        <v>46063</v>
      </c>
      <c r="B153" s="12">
        <v>-1.6531658125315489E-4</v>
      </c>
      <c r="C153" s="12">
        <v>3.2480314960630037E-2</v>
      </c>
      <c r="D153" s="12">
        <v>1.3409319477036552E-3</v>
      </c>
      <c r="J153" s="2">
        <v>45692</v>
      </c>
      <c r="K153" s="197"/>
    </row>
    <row r="154" spans="1:11" ht="13" x14ac:dyDescent="0.3">
      <c r="A154" s="2">
        <v>46064</v>
      </c>
      <c r="B154" s="12">
        <v>-2.6289682539682509E-2</v>
      </c>
      <c r="C154" s="12">
        <v>0</v>
      </c>
      <c r="D154" s="12">
        <v>1.6404419149648453E-2</v>
      </c>
      <c r="J154" s="2">
        <v>45693</v>
      </c>
      <c r="K154" s="197"/>
    </row>
    <row r="155" spans="1:11" ht="13" x14ac:dyDescent="0.3">
      <c r="A155" s="2">
        <v>46065</v>
      </c>
      <c r="B155" s="12">
        <v>-6.9621327899474219E-3</v>
      </c>
      <c r="C155" s="12">
        <v>-2.0019065776930491E-2</v>
      </c>
      <c r="D155" s="12">
        <v>-3.9525691699604779E-2</v>
      </c>
      <c r="J155" s="2">
        <v>45694</v>
      </c>
      <c r="K155" s="197"/>
    </row>
    <row r="156" spans="1:11" ht="13" x14ac:dyDescent="0.3">
      <c r="A156" s="2">
        <v>46066</v>
      </c>
      <c r="B156" s="12">
        <v>-2.5820793433652497E-2</v>
      </c>
      <c r="C156" s="12">
        <v>7.7821011673151474E-3</v>
      </c>
      <c r="D156" s="12">
        <v>6.1728395061729216E-3</v>
      </c>
      <c r="J156" s="2">
        <v>45695</v>
      </c>
      <c r="K156" s="197"/>
    </row>
    <row r="157" spans="1:11" ht="13" x14ac:dyDescent="0.3">
      <c r="A157" s="2">
        <v>46069</v>
      </c>
      <c r="B157" s="12">
        <v>-7.8988941548183127E-3</v>
      </c>
      <c r="C157" s="12">
        <v>-1.2548262548262521E-2</v>
      </c>
      <c r="D157" s="12">
        <v>1.6019086571233711E-2</v>
      </c>
      <c r="J157" s="2">
        <v>45698</v>
      </c>
      <c r="K157" s="197"/>
    </row>
    <row r="158" spans="1:11" ht="13" x14ac:dyDescent="0.3">
      <c r="A158" s="2">
        <v>46070</v>
      </c>
      <c r="B158" s="12">
        <v>1.2738853503184724E-2</v>
      </c>
      <c r="C158" s="12">
        <v>1.955034213098757E-3</v>
      </c>
      <c r="D158" s="12">
        <v>9.0573633009057818E-3</v>
      </c>
      <c r="J158" s="2">
        <v>45699</v>
      </c>
      <c r="K158" s="197"/>
    </row>
    <row r="159" spans="1:11" ht="13" x14ac:dyDescent="0.3">
      <c r="A159" s="2">
        <v>46071</v>
      </c>
      <c r="B159" s="12">
        <v>1.9916142557651971E-2</v>
      </c>
      <c r="C159" s="12">
        <v>1.1707317073170759E-2</v>
      </c>
      <c r="D159" s="12">
        <v>4.0558510638297837E-2</v>
      </c>
      <c r="J159" s="2">
        <v>45700</v>
      </c>
      <c r="K159" s="197"/>
    </row>
    <row r="160" spans="1:11" ht="13" x14ac:dyDescent="0.3">
      <c r="A160" s="2">
        <v>46072</v>
      </c>
      <c r="B160" s="12">
        <v>-1.5416238437821148E-2</v>
      </c>
      <c r="C160" s="12">
        <v>-1.2536162005785893E-2</v>
      </c>
      <c r="D160" s="12">
        <v>1.43769968051118E-2</v>
      </c>
      <c r="J160" s="2">
        <v>45701</v>
      </c>
      <c r="K160" s="197"/>
    </row>
    <row r="161" spans="1:11" ht="13" x14ac:dyDescent="0.3">
      <c r="A161" s="2">
        <v>46073</v>
      </c>
      <c r="B161" s="12">
        <v>2.1398747390396697E-2</v>
      </c>
      <c r="C161" s="12">
        <v>6.835937499999889E-3</v>
      </c>
      <c r="D161" s="12">
        <v>1.165354330708673E-2</v>
      </c>
      <c r="J161" s="2">
        <v>45702</v>
      </c>
      <c r="K161" s="197"/>
    </row>
    <row r="162" spans="1:11" ht="13" x14ac:dyDescent="0.3">
      <c r="A162" s="2">
        <v>46076</v>
      </c>
      <c r="B162" s="12">
        <v>-1.3626298756600249E-3</v>
      </c>
      <c r="C162" s="12">
        <v>-2.3278370514063933E-2</v>
      </c>
      <c r="D162" s="12">
        <v>-1.2453300124533012E-3</v>
      </c>
      <c r="J162" s="2">
        <v>45705</v>
      </c>
      <c r="K162" s="197"/>
    </row>
    <row r="163" spans="1:11" ht="13" x14ac:dyDescent="0.3">
      <c r="A163" s="2">
        <v>46077</v>
      </c>
      <c r="B163" s="12">
        <v>-1.7397236909432085E-2</v>
      </c>
      <c r="C163" s="12">
        <v>1.6881827209533296E-2</v>
      </c>
      <c r="D163" s="12">
        <v>-1.433915211970083E-2</v>
      </c>
      <c r="J163" s="2">
        <v>45706</v>
      </c>
      <c r="K163" s="197"/>
    </row>
    <row r="164" spans="1:11" ht="13" x14ac:dyDescent="0.3">
      <c r="A164" s="2">
        <v>46078</v>
      </c>
      <c r="B164" s="12">
        <v>8.8526297517792316E-3</v>
      </c>
      <c r="C164" s="12">
        <v>-1.7578125000000111E-2</v>
      </c>
      <c r="D164" s="12">
        <v>1.5496521189120789E-2</v>
      </c>
      <c r="J164" s="2">
        <v>45707</v>
      </c>
      <c r="K164" s="197"/>
    </row>
    <row r="165" spans="1:11" ht="13" x14ac:dyDescent="0.3">
      <c r="A165" s="2">
        <v>46079</v>
      </c>
      <c r="B165" s="12">
        <v>1.2560220233998538E-2</v>
      </c>
      <c r="C165" s="12">
        <v>9.9403578528835528E-4</v>
      </c>
      <c r="D165" s="12">
        <v>-2.9585798816567973E-2</v>
      </c>
      <c r="J165" s="2">
        <v>45708</v>
      </c>
      <c r="K165" s="197"/>
    </row>
    <row r="166" spans="1:11" ht="13" x14ac:dyDescent="0.3">
      <c r="A166" s="2">
        <v>46080</v>
      </c>
      <c r="B166" s="12">
        <v>-8.4961767204757566E-3</v>
      </c>
      <c r="C166" s="12">
        <v>7.9443892750744507E-3</v>
      </c>
      <c r="D166" s="12">
        <v>4.0436456996148874E-2</v>
      </c>
      <c r="J166" s="2">
        <v>45709</v>
      </c>
      <c r="K166" s="197"/>
    </row>
    <row r="167" spans="1:11" ht="13" x14ac:dyDescent="0.3">
      <c r="A167" s="2">
        <v>46083</v>
      </c>
      <c r="B167" s="12">
        <v>-3.9417309340188438E-2</v>
      </c>
      <c r="C167" s="12">
        <v>-3.2019704433497539E-2</v>
      </c>
      <c r="D167" s="12">
        <v>4.8735348550277578E-2</v>
      </c>
      <c r="J167" s="2">
        <v>45712</v>
      </c>
      <c r="K167" s="197"/>
    </row>
    <row r="168" spans="1:11" ht="13" x14ac:dyDescent="0.3">
      <c r="A168" s="2">
        <v>46084</v>
      </c>
      <c r="B168" s="12">
        <v>-4.9955396966993797E-2</v>
      </c>
      <c r="C168" s="12">
        <v>-2.0356234096692113E-2</v>
      </c>
      <c r="D168" s="12">
        <v>-1.2352941176470534E-2</v>
      </c>
      <c r="J168" s="2">
        <v>45713</v>
      </c>
      <c r="K168" s="197"/>
    </row>
    <row r="169" spans="1:11" ht="13" x14ac:dyDescent="0.3">
      <c r="A169" s="2">
        <v>46085</v>
      </c>
      <c r="B169" s="12">
        <v>1.8215962441314466E-2</v>
      </c>
      <c r="C169" s="12">
        <v>1.5584415584416174E-3</v>
      </c>
      <c r="D169" s="12">
        <v>4.705181655747466E-2</v>
      </c>
      <c r="J169" s="2">
        <v>45714</v>
      </c>
      <c r="K169" s="197"/>
    </row>
    <row r="170" spans="1:11" ht="13" x14ac:dyDescent="0.3">
      <c r="A170" s="2">
        <v>46086</v>
      </c>
      <c r="B170" s="12">
        <v>-1.9734415344891058E-2</v>
      </c>
      <c r="C170" s="12">
        <v>-1.9190871369294694E-2</v>
      </c>
      <c r="D170" s="12">
        <v>-5.3185437997724641E-2</v>
      </c>
      <c r="J170" s="2">
        <v>45715</v>
      </c>
      <c r="K170" s="197"/>
    </row>
    <row r="171" spans="1:11" ht="13" x14ac:dyDescent="0.3">
      <c r="A171" s="2">
        <v>46087</v>
      </c>
      <c r="B171" s="12">
        <v>-2.0884289746002004E-2</v>
      </c>
      <c r="C171" s="12">
        <v>-1.6922263352723368E-2</v>
      </c>
      <c r="D171" s="12">
        <v>6.9089816761789382E-3</v>
      </c>
      <c r="J171" s="2">
        <v>45716</v>
      </c>
      <c r="K171" s="197"/>
    </row>
    <row r="172" spans="1:11" ht="13" x14ac:dyDescent="0.3">
      <c r="A172" s="2">
        <v>46090</v>
      </c>
      <c r="B172" s="12">
        <v>1.9215987701774289E-4</v>
      </c>
      <c r="C172" s="12">
        <v>-3.1737493275954841E-2</v>
      </c>
      <c r="D172" s="12">
        <v>-2.3866348448687374E-3</v>
      </c>
      <c r="J172" s="2">
        <v>45719</v>
      </c>
      <c r="K172" s="197"/>
    </row>
    <row r="173" spans="1:11" ht="13" x14ac:dyDescent="0.3">
      <c r="A173" s="2">
        <v>46091</v>
      </c>
      <c r="B173" s="12">
        <v>3.0355427473583163E-2</v>
      </c>
      <c r="C173" s="12">
        <v>2.8333333333333301E-2</v>
      </c>
      <c r="D173" s="12">
        <v>3.8875598086125433E-3</v>
      </c>
      <c r="J173" s="2">
        <v>45720</v>
      </c>
      <c r="K173" s="197"/>
    </row>
    <row r="174" spans="1:11" ht="13" x14ac:dyDescent="0.3">
      <c r="A174" s="2">
        <v>46092</v>
      </c>
      <c r="B174" s="12">
        <v>-7.8314376281933065E-3</v>
      </c>
      <c r="C174" s="12">
        <v>4.3219881145327467E-3</v>
      </c>
      <c r="D174" s="12">
        <v>1.7575215966636793E-2</v>
      </c>
      <c r="J174" s="2">
        <v>45721</v>
      </c>
      <c r="K174" s="197"/>
    </row>
    <row r="175" spans="1:11" ht="13" x14ac:dyDescent="0.3">
      <c r="A175" s="2">
        <v>46093</v>
      </c>
      <c r="B175" s="12">
        <v>-1.9921067468520931E-2</v>
      </c>
      <c r="C175" s="12">
        <v>-5.3792361484669175E-3</v>
      </c>
      <c r="D175" s="12">
        <v>4.4789227166276355E-2</v>
      </c>
      <c r="J175" s="2">
        <v>45722</v>
      </c>
      <c r="K175" s="197"/>
    </row>
    <row r="176" spans="1:11" ht="13" x14ac:dyDescent="0.3">
      <c r="A176" s="2">
        <v>46094</v>
      </c>
      <c r="B176" s="12">
        <v>-1.3614573346116919E-2</v>
      </c>
      <c r="C176" s="12">
        <v>-2.6500811249323988E-2</v>
      </c>
      <c r="D176" s="12">
        <v>9.2462874754833061E-3</v>
      </c>
      <c r="J176" s="2">
        <v>45723</v>
      </c>
      <c r="K176" s="197"/>
    </row>
    <row r="177" spans="1:11" ht="13" x14ac:dyDescent="0.3">
      <c r="A177" s="2">
        <v>46097</v>
      </c>
      <c r="B177" s="12">
        <v>-5.6376360808709008E-3</v>
      </c>
      <c r="C177" s="12">
        <v>1.4999999999999937E-2</v>
      </c>
      <c r="D177" s="12">
        <v>3.9422543031649181E-2</v>
      </c>
      <c r="J177" s="2">
        <v>45726</v>
      </c>
      <c r="K177" s="197"/>
    </row>
    <row r="178" spans="1:11" ht="13" x14ac:dyDescent="0.3">
      <c r="A178" s="2">
        <v>46098</v>
      </c>
      <c r="B178" s="12">
        <v>1.0948191593352892E-2</v>
      </c>
      <c r="C178" s="12">
        <v>-1.9704433497536915E-2</v>
      </c>
      <c r="D178" s="12">
        <v>-3.2051282051282076E-3</v>
      </c>
      <c r="J178" s="2">
        <v>45727</v>
      </c>
      <c r="K178" s="197"/>
    </row>
    <row r="179" spans="1:11" ht="13" x14ac:dyDescent="0.3">
      <c r="A179" s="2">
        <v>46099</v>
      </c>
      <c r="B179" s="12">
        <v>8.3156062657126564E-3</v>
      </c>
      <c r="C179" s="12">
        <v>1.5633724176437807E-2</v>
      </c>
      <c r="D179" s="12">
        <v>-1.7684887459807147E-2</v>
      </c>
      <c r="J179" s="2">
        <v>45728</v>
      </c>
      <c r="K179" s="197"/>
    </row>
    <row r="180" spans="1:11" ht="13" x14ac:dyDescent="0.3">
      <c r="A180" s="2">
        <v>46100</v>
      </c>
      <c r="B180" s="12">
        <v>-2.6083621020329902E-2</v>
      </c>
      <c r="C180" s="12">
        <v>-1.5393073117097368E-2</v>
      </c>
      <c r="D180" s="12">
        <v>-3.1642116748499753E-2</v>
      </c>
      <c r="J180" s="2">
        <v>45729</v>
      </c>
      <c r="K180" s="197"/>
    </row>
    <row r="181" spans="1:11" ht="13" x14ac:dyDescent="0.3">
      <c r="A181" s="2">
        <v>46101</v>
      </c>
      <c r="B181" s="12">
        <v>-2.2055927530523847E-2</v>
      </c>
      <c r="C181" s="12">
        <v>-2.4008933556672156E-2</v>
      </c>
      <c r="D181" s="12">
        <v>-2.5915492957746377E-2</v>
      </c>
      <c r="J181" s="2">
        <v>45730</v>
      </c>
      <c r="K181" s="197"/>
    </row>
    <row r="182" spans="1:11" ht="13" x14ac:dyDescent="0.3">
      <c r="A182" s="2">
        <v>46104</v>
      </c>
      <c r="B182" s="12">
        <v>3.1614981876761983E-2</v>
      </c>
      <c r="C182" s="12">
        <v>1.1441647597254004E-2</v>
      </c>
      <c r="D182" s="12">
        <v>-1.0989010989011063E-2</v>
      </c>
      <c r="J182" s="2">
        <v>45733</v>
      </c>
      <c r="K182" s="197"/>
    </row>
    <row r="183" spans="1:11" ht="13" x14ac:dyDescent="0.3">
      <c r="A183" s="2">
        <v>46105</v>
      </c>
      <c r="B183" s="12">
        <v>-7.4175287917236489E-3</v>
      </c>
      <c r="C183" s="12">
        <v>2.3755656108597218E-2</v>
      </c>
      <c r="D183" s="12">
        <v>2.9239766081871371E-2</v>
      </c>
      <c r="J183" s="2">
        <v>45734</v>
      </c>
      <c r="K183" s="197"/>
    </row>
    <row r="184" spans="1:11" ht="13" x14ac:dyDescent="0.3">
      <c r="A184" s="2">
        <v>46106</v>
      </c>
      <c r="B184" s="12">
        <v>1.6125860373647955E-2</v>
      </c>
      <c r="C184" s="12">
        <v>-9.3922651933701033E-3</v>
      </c>
      <c r="D184" s="12">
        <v>3.6931818181818149E-2</v>
      </c>
      <c r="J184" s="2">
        <v>45735</v>
      </c>
      <c r="K184" s="197"/>
    </row>
    <row r="185" spans="1:11" ht="13" x14ac:dyDescent="0.3">
      <c r="A185" s="2">
        <v>46107</v>
      </c>
      <c r="B185" s="12">
        <v>-1.7998838784594538E-2</v>
      </c>
      <c r="C185" s="12">
        <v>1.6731734523144613E-3</v>
      </c>
      <c r="D185" s="12">
        <v>-9.3150684931506324E-3</v>
      </c>
      <c r="J185" s="2">
        <v>45736</v>
      </c>
      <c r="K185" s="197"/>
    </row>
    <row r="186" spans="1:11" ht="13" x14ac:dyDescent="0.3">
      <c r="A186" s="2">
        <v>46108</v>
      </c>
      <c r="B186" s="12">
        <v>4.7299960583366222E-3</v>
      </c>
      <c r="C186" s="12">
        <v>-1.4476614699331817E-2</v>
      </c>
      <c r="D186" s="12">
        <v>-5.0608407079646089E-2</v>
      </c>
      <c r="J186" s="2">
        <v>45737</v>
      </c>
      <c r="K186" s="197"/>
    </row>
    <row r="187" spans="1:11" ht="13" x14ac:dyDescent="0.3">
      <c r="A187" s="2">
        <v>46111</v>
      </c>
      <c r="B187" s="12">
        <v>1.1769321302472003E-3</v>
      </c>
      <c r="C187" s="12">
        <v>3.9548022598869413E-3</v>
      </c>
      <c r="D187" s="12">
        <v>1.0777745412176047E-2</v>
      </c>
      <c r="J187" s="2">
        <v>45740</v>
      </c>
      <c r="K187" s="197"/>
    </row>
    <row r="188" spans="1:11" ht="13" x14ac:dyDescent="0.3">
      <c r="A188" s="2">
        <v>46112</v>
      </c>
      <c r="B188" s="12">
        <v>1.1167711598745982E-2</v>
      </c>
      <c r="C188" s="12">
        <v>1.1254924029262803E-2</v>
      </c>
      <c r="D188" s="12">
        <v>-2.0749279538904916E-2</v>
      </c>
      <c r="J188" s="2">
        <v>45741</v>
      </c>
      <c r="K188" s="197"/>
    </row>
    <row r="189" spans="1:11" ht="13" x14ac:dyDescent="0.3">
      <c r="A189" s="2">
        <v>46113</v>
      </c>
      <c r="B189" s="12">
        <v>4.3983724084479814E-2</v>
      </c>
      <c r="C189" s="12">
        <v>7.7907623817473886E-3</v>
      </c>
      <c r="D189" s="12">
        <v>5.1206592113007626E-2</v>
      </c>
      <c r="J189" s="2">
        <v>45742</v>
      </c>
      <c r="K189" s="197"/>
    </row>
    <row r="190" spans="1:11" ht="13" x14ac:dyDescent="0.3">
      <c r="A190" s="2">
        <v>46114</v>
      </c>
      <c r="B190" s="12">
        <v>-1.2435040831477388E-2</v>
      </c>
      <c r="C190" s="12">
        <v>-2.4295969077857568E-2</v>
      </c>
      <c r="D190" s="12">
        <v>2.8835386338185821E-2</v>
      </c>
      <c r="J190" s="2">
        <v>45743</v>
      </c>
      <c r="K190" s="197"/>
    </row>
    <row r="191" spans="1:11" ht="13" x14ac:dyDescent="0.3">
      <c r="A191" s="2">
        <v>46115</v>
      </c>
      <c r="B191" s="12">
        <v>0</v>
      </c>
      <c r="C191" s="12">
        <v>0</v>
      </c>
      <c r="D191" s="12">
        <v>0</v>
      </c>
      <c r="J191" s="2">
        <v>45744</v>
      </c>
      <c r="K191" s="197"/>
    </row>
    <row r="192" spans="1:11" ht="13" x14ac:dyDescent="0.3">
      <c r="A192" s="2">
        <v>46118</v>
      </c>
      <c r="B192" s="12">
        <v>0</v>
      </c>
      <c r="C192" s="12">
        <v>0</v>
      </c>
      <c r="D192" s="12">
        <v>0</v>
      </c>
      <c r="J192" s="2">
        <v>45747</v>
      </c>
      <c r="K192" s="197"/>
    </row>
    <row r="193" spans="1:11" ht="13" x14ac:dyDescent="0.3">
      <c r="A193" s="2">
        <v>46119</v>
      </c>
      <c r="B193" s="12">
        <v>9.2087953392220225E-3</v>
      </c>
      <c r="C193" s="12">
        <v>-6.2252405206564485E-3</v>
      </c>
      <c r="D193" s="12">
        <v>1.7142857142857189E-2</v>
      </c>
      <c r="J193" s="2">
        <v>45748</v>
      </c>
      <c r="K193" s="197"/>
    </row>
    <row r="194" spans="1:11" ht="13" x14ac:dyDescent="0.3">
      <c r="A194" s="2">
        <v>46120</v>
      </c>
      <c r="B194" s="12">
        <v>5.0651769087523321E-2</v>
      </c>
      <c r="C194" s="12">
        <v>6.7198177676537657E-2</v>
      </c>
      <c r="D194" s="12">
        <v>7.2766185125735627E-2</v>
      </c>
      <c r="J194" s="2">
        <v>45749</v>
      </c>
      <c r="K194" s="197"/>
    </row>
    <row r="195" spans="1:11" ht="13" x14ac:dyDescent="0.3">
      <c r="A195" s="2">
        <v>46121</v>
      </c>
      <c r="B195" s="12">
        <v>-5.3172633817795542E-3</v>
      </c>
      <c r="C195" s="12">
        <v>-3.468516542155816E-2</v>
      </c>
      <c r="D195" s="12">
        <v>4.488778054862792E-3</v>
      </c>
      <c r="J195" s="2">
        <v>45750</v>
      </c>
      <c r="K195" s="197"/>
    </row>
    <row r="196" spans="1:11" ht="13" x14ac:dyDescent="0.3">
      <c r="A196" s="2">
        <v>46122</v>
      </c>
      <c r="B196" s="12">
        <v>8.0185317177476709E-3</v>
      </c>
      <c r="C196" s="12">
        <v>1.3819789939192924E-2</v>
      </c>
      <c r="D196" s="12">
        <v>-2.730883813306662E-3</v>
      </c>
      <c r="J196" s="2">
        <v>45751</v>
      </c>
      <c r="K196" s="197"/>
    </row>
    <row r="197" spans="1:11" ht="13" x14ac:dyDescent="0.3">
      <c r="A197" s="2">
        <v>46125</v>
      </c>
      <c r="B197" s="12">
        <v>-1.7677214071068305E-4</v>
      </c>
      <c r="C197" s="12">
        <v>-1.8538713195201777E-2</v>
      </c>
      <c r="D197" s="12">
        <v>7.2691062982325069E-2</v>
      </c>
      <c r="J197" s="2">
        <v>45754</v>
      </c>
      <c r="K197" s="197"/>
    </row>
    <row r="198" spans="1:11" ht="13" x14ac:dyDescent="0.3">
      <c r="A198" s="2">
        <v>46126</v>
      </c>
      <c r="B198" s="12">
        <v>1.9271570014144271E-2</v>
      </c>
      <c r="C198" s="12">
        <v>1.4999999999999937E-2</v>
      </c>
      <c r="D198" s="12">
        <v>1.4156416802042224E-2</v>
      </c>
      <c r="J198" s="2">
        <v>45755</v>
      </c>
      <c r="K198" s="197"/>
    </row>
    <row r="199" spans="1:11" ht="13" x14ac:dyDescent="0.3">
      <c r="A199" s="2">
        <v>46127</v>
      </c>
      <c r="B199" s="12">
        <v>4.6834345186470318E-3</v>
      </c>
      <c r="C199" s="12">
        <v>1.3683634373289547E-2</v>
      </c>
      <c r="D199" s="12">
        <v>-2.3798627002288349E-2</v>
      </c>
      <c r="J199" s="2">
        <v>45756</v>
      </c>
      <c r="K199" s="197"/>
    </row>
    <row r="200" spans="1:11" ht="13" x14ac:dyDescent="0.3">
      <c r="A200" s="2">
        <v>46128</v>
      </c>
      <c r="B200" s="12">
        <v>-8.6325966850828422E-3</v>
      </c>
      <c r="C200" s="12">
        <v>-1.0259179265658626E-2</v>
      </c>
      <c r="D200" s="12">
        <v>7.0323488045007619E-3</v>
      </c>
      <c r="J200" s="2">
        <v>45757</v>
      </c>
      <c r="K200" s="197"/>
    </row>
    <row r="201" spans="1:11" ht="13" x14ac:dyDescent="0.3">
      <c r="A201" s="2">
        <v>46129</v>
      </c>
      <c r="B201" s="12">
        <v>3.1522117729014289E-2</v>
      </c>
      <c r="C201" s="12">
        <v>2.5641025641025578E-2</v>
      </c>
      <c r="D201" s="12">
        <v>6.2849162011173491E-3</v>
      </c>
      <c r="J201" s="2">
        <v>45758</v>
      </c>
      <c r="K201" s="197"/>
    </row>
    <row r="202" spans="1:11" ht="13" x14ac:dyDescent="0.3">
      <c r="A202" s="2">
        <v>46132</v>
      </c>
      <c r="B202" s="12">
        <v>-2.0935336822556081E-2</v>
      </c>
      <c r="C202" s="12">
        <v>-1.7553191489361762E-2</v>
      </c>
      <c r="D202" s="12">
        <v>3.377284293314825E-2</v>
      </c>
      <c r="J202" s="2">
        <v>45761</v>
      </c>
      <c r="K202" s="197"/>
    </row>
    <row r="203" spans="1:11" ht="13" x14ac:dyDescent="0.3">
      <c r="A203" s="2">
        <v>46133</v>
      </c>
      <c r="B203" s="12">
        <v>-3.4488704949129953E-3</v>
      </c>
      <c r="C203" s="12">
        <v>1.6242555495398559E-3</v>
      </c>
      <c r="D203" s="12">
        <v>-1.1859476392929051E-2</v>
      </c>
      <c r="J203" s="2">
        <v>45762</v>
      </c>
      <c r="K203" s="197"/>
    </row>
    <row r="204" spans="1:11" ht="13" x14ac:dyDescent="0.3">
      <c r="A204" s="2">
        <v>46134</v>
      </c>
      <c r="B204" s="12">
        <v>-8.9980965564975951E-3</v>
      </c>
      <c r="C204" s="12">
        <v>-5.9459459459459156E-3</v>
      </c>
      <c r="D204" s="12">
        <v>-3.645833333333344E-2</v>
      </c>
      <c r="J204" s="2">
        <v>45763</v>
      </c>
      <c r="K204" s="197"/>
    </row>
    <row r="205" spans="1:11" ht="13" x14ac:dyDescent="0.3">
      <c r="A205" s="2">
        <v>46135</v>
      </c>
      <c r="B205" s="12">
        <v>-8.5559629823643048E-3</v>
      </c>
      <c r="C205" s="12">
        <v>-1.0875475802066339E-2</v>
      </c>
      <c r="D205" s="12">
        <v>6.3454759106933128E-2</v>
      </c>
      <c r="J205" s="2">
        <v>45764</v>
      </c>
      <c r="K205" s="197"/>
    </row>
    <row r="206" spans="1:11" ht="13" x14ac:dyDescent="0.3">
      <c r="A206" s="2">
        <v>46136</v>
      </c>
      <c r="B206" s="12">
        <v>-3.3462486791123861E-3</v>
      </c>
      <c r="C206" s="12">
        <v>-9.8955470038483307E-3</v>
      </c>
      <c r="D206" s="12">
        <v>-1.1491712707182428E-2</v>
      </c>
      <c r="J206" s="2">
        <v>45765</v>
      </c>
      <c r="K206" s="197"/>
    </row>
    <row r="207" spans="1:11" ht="13" x14ac:dyDescent="0.3">
      <c r="A207" s="2">
        <v>46139</v>
      </c>
      <c r="B207" s="12">
        <v>2.1205159922248551E-3</v>
      </c>
      <c r="C207" s="12">
        <v>-1.1660188784008853E-2</v>
      </c>
      <c r="D207" s="12">
        <v>3.6887994634473516E-2</v>
      </c>
      <c r="J207" s="2">
        <v>45768</v>
      </c>
      <c r="K207" s="197"/>
    </row>
    <row r="208" spans="1:11" ht="13" x14ac:dyDescent="0.3">
      <c r="A208" s="2">
        <v>46140</v>
      </c>
      <c r="B208" s="12">
        <v>1.9396931758067257E-2</v>
      </c>
      <c r="C208" s="12">
        <v>-2.2471910112359869E-3</v>
      </c>
      <c r="D208" s="12">
        <v>1.444588184562315E-2</v>
      </c>
      <c r="J208" s="2">
        <v>45769</v>
      </c>
      <c r="K208" s="197"/>
    </row>
    <row r="209" spans="1:11" ht="13" x14ac:dyDescent="0.3">
      <c r="A209" s="2">
        <v>46141</v>
      </c>
      <c r="B209" s="12">
        <v>-1.0205846739318332E-2</v>
      </c>
      <c r="C209" s="12">
        <v>6.1936936936936617E-3</v>
      </c>
      <c r="D209" s="12">
        <v>9.5642933049946907E-2</v>
      </c>
      <c r="J209" s="2">
        <v>45770</v>
      </c>
      <c r="K209" s="197"/>
    </row>
    <row r="210" spans="1:11" ht="13" x14ac:dyDescent="0.3">
      <c r="A210" s="2">
        <v>46142</v>
      </c>
      <c r="B210" s="12">
        <v>9.2624956308982754E-3</v>
      </c>
      <c r="C210" s="12">
        <v>-1.5109121432568488E-2</v>
      </c>
      <c r="D210" s="12">
        <v>2.8612997090203679E-2</v>
      </c>
      <c r="J210" s="2">
        <v>45771</v>
      </c>
      <c r="K210" s="197"/>
    </row>
    <row r="211" spans="1:11" ht="13" x14ac:dyDescent="0.3">
      <c r="A211" s="2">
        <v>46143</v>
      </c>
      <c r="B211" s="12">
        <v>0</v>
      </c>
      <c r="C211" s="12">
        <v>0</v>
      </c>
      <c r="D211" s="12">
        <v>0</v>
      </c>
      <c r="J211" s="2">
        <v>45772</v>
      </c>
      <c r="K211" s="197"/>
    </row>
    <row r="212" spans="1:11" ht="13" x14ac:dyDescent="0.3">
      <c r="A212" s="2">
        <v>46146</v>
      </c>
      <c r="B212" s="12">
        <v>-2.5974025974026035E-2</v>
      </c>
      <c r="C212" s="12">
        <v>-1.4772727272727241E-2</v>
      </c>
      <c r="D212" s="12">
        <v>7.4021687883074033E-2</v>
      </c>
      <c r="J212" s="2">
        <v>45775</v>
      </c>
      <c r="K212" s="197"/>
    </row>
    <row r="213" spans="1:11" ht="13" x14ac:dyDescent="0.3">
      <c r="A213" s="2">
        <v>46147</v>
      </c>
      <c r="B213" s="12">
        <v>2.3999999999999962E-2</v>
      </c>
      <c r="C213" s="12">
        <v>1.1534025374855168E-3</v>
      </c>
      <c r="D213" s="12">
        <v>3.0728709394205567E-3</v>
      </c>
      <c r="J213" s="2">
        <v>45776</v>
      </c>
      <c r="K213" s="197"/>
    </row>
    <row r="214" spans="1:11" ht="13" x14ac:dyDescent="0.3">
      <c r="A214" s="2">
        <v>46148</v>
      </c>
      <c r="B214" s="12">
        <v>3.2812500000000008E-2</v>
      </c>
      <c r="C214" s="12">
        <v>3.6866359447004643E-2</v>
      </c>
      <c r="D214" s="12">
        <v>-7.0021881838074453E-3</v>
      </c>
      <c r="J214" s="2">
        <v>45777</v>
      </c>
      <c r="K214" s="197"/>
    </row>
    <row r="215" spans="1:11" ht="13" x14ac:dyDescent="0.3">
      <c r="A215" s="2">
        <v>46149</v>
      </c>
      <c r="B215" s="12">
        <v>-3.1938140864010973E-3</v>
      </c>
      <c r="C215" s="12">
        <v>-2.2222222222222539E-3</v>
      </c>
      <c r="D215" s="12">
        <v>-7.0515645658880619E-2</v>
      </c>
      <c r="J215" s="2">
        <v>45778</v>
      </c>
      <c r="K215" s="197"/>
    </row>
    <row r="216" spans="1:11" ht="13" x14ac:dyDescent="0.3">
      <c r="A216" s="2">
        <v>46150</v>
      </c>
      <c r="B216" s="12">
        <v>-1.9730185497470489E-2</v>
      </c>
      <c r="C216" s="12">
        <v>3.3407572383073181E-3</v>
      </c>
      <c r="D216" s="12">
        <v>3.7932669511616911E-2</v>
      </c>
      <c r="J216" s="2">
        <v>45779</v>
      </c>
      <c r="K216" s="197"/>
    </row>
    <row r="217" spans="1:11" ht="13" x14ac:dyDescent="0.3">
      <c r="A217" s="2">
        <v>46153</v>
      </c>
      <c r="B217" s="12">
        <v>7.7412695682091744E-3</v>
      </c>
      <c r="C217" s="12">
        <v>4.994450610432884E-3</v>
      </c>
      <c r="D217" s="12">
        <v>4.0657834627683902E-2</v>
      </c>
      <c r="J217" s="2">
        <v>45782</v>
      </c>
      <c r="K217" s="197"/>
    </row>
    <row r="218" spans="1:11" ht="13" x14ac:dyDescent="0.3">
      <c r="A218" s="2">
        <v>46154</v>
      </c>
      <c r="B218" s="12">
        <v>-1.3997951519289835E-2</v>
      </c>
      <c r="C218" s="12">
        <v>-2.0982882385422324E-2</v>
      </c>
      <c r="D218" s="12">
        <v>-2.6777875329236145E-2</v>
      </c>
      <c r="J218" s="2">
        <v>45783</v>
      </c>
      <c r="K218" s="197"/>
    </row>
    <row r="219" spans="1:11" ht="13" x14ac:dyDescent="0.3">
      <c r="A219" s="2">
        <v>46155</v>
      </c>
      <c r="B219" s="12">
        <v>-1.0734072022160559E-2</v>
      </c>
      <c r="C219" s="12">
        <v>0</v>
      </c>
      <c r="D219" s="12">
        <v>7.5327018493459547E-2</v>
      </c>
      <c r="J219" s="2">
        <v>45784</v>
      </c>
      <c r="K219" s="197"/>
    </row>
    <row r="220" spans="1:11" ht="13" x14ac:dyDescent="0.3">
      <c r="A220" s="2">
        <v>46156</v>
      </c>
      <c r="B220" s="12">
        <v>1.960098004900231E-2</v>
      </c>
      <c r="C220" s="12">
        <v>2.0868584320360904E-2</v>
      </c>
      <c r="D220" s="12">
        <v>0</v>
      </c>
      <c r="J220" s="2">
        <v>45785</v>
      </c>
      <c r="K220" s="197"/>
    </row>
    <row r="221" spans="1:11" ht="13" x14ac:dyDescent="0.3">
      <c r="A221" s="2">
        <v>46157</v>
      </c>
      <c r="B221" s="12">
        <v>-1.5619636113971732E-2</v>
      </c>
      <c r="C221" s="12">
        <v>5.5248618784530384E-3</v>
      </c>
      <c r="D221" s="12">
        <v>-1.2583892617450141E-3</v>
      </c>
      <c r="J221" s="2">
        <v>45786</v>
      </c>
      <c r="K221" s="197"/>
    </row>
    <row r="222" spans="1:11" ht="13" x14ac:dyDescent="0.3">
      <c r="A222" s="2">
        <v>46160</v>
      </c>
      <c r="B222" s="12">
        <v>-2.4934612031386343E-2</v>
      </c>
      <c r="C222" s="12">
        <v>-9.8901098901099521E-3</v>
      </c>
      <c r="D222" s="12">
        <v>-1.4699706005879793E-2</v>
      </c>
      <c r="J222" s="2">
        <v>45789</v>
      </c>
      <c r="K222" s="197"/>
    </row>
    <row r="223" spans="1:11" ht="13" x14ac:dyDescent="0.3">
      <c r="A223" s="2">
        <v>46161</v>
      </c>
      <c r="B223" s="12">
        <v>-9.4778254649499176E-3</v>
      </c>
      <c r="C223" s="12">
        <v>-3.3296337402885369E-3</v>
      </c>
      <c r="D223" s="12">
        <v>-1.2361466325660661E-2</v>
      </c>
      <c r="J223" s="2">
        <v>45790</v>
      </c>
      <c r="K223" s="197"/>
    </row>
    <row r="224" spans="1:11" ht="13" x14ac:dyDescent="0.3">
      <c r="A224" s="2">
        <v>46162</v>
      </c>
      <c r="B224" s="12">
        <v>2.7802852500451333E-2</v>
      </c>
      <c r="C224" s="12">
        <v>-8.351893095768375E-3</v>
      </c>
      <c r="D224" s="12">
        <v>1.2947777298230347E-2</v>
      </c>
      <c r="J224" s="2">
        <v>45791</v>
      </c>
      <c r="K224" s="197"/>
    </row>
    <row r="225" spans="1:11" ht="13" x14ac:dyDescent="0.3">
      <c r="A225" s="2">
        <v>46163</v>
      </c>
      <c r="B225" s="12">
        <v>-1.7038468294396546E-2</v>
      </c>
      <c r="C225" s="12">
        <v>2.6389668725435245E-2</v>
      </c>
      <c r="D225" s="12">
        <v>3.1103536429484466E-2</v>
      </c>
      <c r="J225" s="2">
        <v>45792</v>
      </c>
      <c r="K225" s="197"/>
    </row>
    <row r="226" spans="1:11" ht="13" x14ac:dyDescent="0.3">
      <c r="A226" s="2">
        <v>46164</v>
      </c>
      <c r="B226" s="12">
        <v>3.9313795568263477E-3</v>
      </c>
      <c r="C226" s="12">
        <v>3.2822757111597061E-3</v>
      </c>
      <c r="D226" s="12">
        <v>9.5454545454545556E-2</v>
      </c>
      <c r="J226" s="2">
        <v>45793</v>
      </c>
      <c r="K226" s="197"/>
    </row>
    <row r="227" spans="1:11" ht="13" x14ac:dyDescent="0.3">
      <c r="A227" s="2">
        <v>46167</v>
      </c>
      <c r="B227" s="12">
        <v>2.1715913136347433E-2</v>
      </c>
      <c r="C227" s="12">
        <v>1.3086150490730674E-2</v>
      </c>
      <c r="D227" s="12">
        <v>-1.4334213504338082E-2</v>
      </c>
      <c r="J227" s="2">
        <v>45796</v>
      </c>
      <c r="K227" s="197"/>
    </row>
    <row r="228" spans="1:11" ht="13" x14ac:dyDescent="0.3">
      <c r="A228" s="2">
        <v>46168</v>
      </c>
      <c r="B228" s="12">
        <v>-5.574912891986067E-3</v>
      </c>
      <c r="C228" s="12">
        <v>8.0731969860064583E-3</v>
      </c>
      <c r="D228" s="12">
        <v>5.8936088786835164E-2</v>
      </c>
      <c r="J228" s="2">
        <v>45797</v>
      </c>
      <c r="K228" s="197"/>
    </row>
    <row r="229" spans="1:11" ht="13" x14ac:dyDescent="0.3">
      <c r="A229" s="2">
        <v>46169</v>
      </c>
      <c r="B229" s="12">
        <v>1.4365802382620856E-2</v>
      </c>
      <c r="C229" s="12">
        <v>1.4949279231179833E-2</v>
      </c>
      <c r="D229" s="12">
        <v>-2.6382363570654151E-2</v>
      </c>
      <c r="J229" s="2">
        <v>45798</v>
      </c>
      <c r="K229" s="197"/>
    </row>
    <row r="230" spans="1:11" ht="13" x14ac:dyDescent="0.3">
      <c r="A230" s="2">
        <v>46170</v>
      </c>
      <c r="B230" s="12">
        <v>-7.0811744386874561E-3</v>
      </c>
      <c r="C230" s="12">
        <v>-8.9426617569699565E-3</v>
      </c>
      <c r="D230" s="12">
        <v>-1.0764662212323781E-2</v>
      </c>
      <c r="J230" s="2">
        <v>45799</v>
      </c>
      <c r="K230" s="197"/>
    </row>
    <row r="231" spans="1:11" ht="13" x14ac:dyDescent="0.3">
      <c r="A231" s="2">
        <v>46171</v>
      </c>
      <c r="B231" s="12">
        <v>1.0088711080187985E-2</v>
      </c>
      <c r="C231" s="12">
        <v>3.7154989384288145E-3</v>
      </c>
      <c r="D231" s="12">
        <v>-6.2664165103189423E-2</v>
      </c>
      <c r="J231" s="2">
        <v>45800</v>
      </c>
      <c r="K231" s="197"/>
    </row>
    <row r="232" spans="1:11" ht="13" x14ac:dyDescent="0.3">
      <c r="A232" s="2">
        <v>46174</v>
      </c>
      <c r="B232" s="12">
        <v>-1.9459273290855936E-2</v>
      </c>
      <c r="C232" s="12">
        <v>-1.6393442622950789E-2</v>
      </c>
      <c r="D232" s="12">
        <v>8.4467574059247374E-2</v>
      </c>
      <c r="J232" s="2">
        <v>45803</v>
      </c>
      <c r="K232" s="197"/>
    </row>
    <row r="233" spans="1:11" ht="13" x14ac:dyDescent="0.3">
      <c r="A233" s="2">
        <v>46175</v>
      </c>
      <c r="B233" s="12">
        <v>9.8349139445029939E-3</v>
      </c>
      <c r="C233" s="12">
        <v>-5.3763440860215058E-3</v>
      </c>
      <c r="D233" s="12">
        <v>6.7552602436323439E-2</v>
      </c>
      <c r="J233" s="2">
        <v>45804</v>
      </c>
      <c r="K233" s="197"/>
    </row>
    <row r="234" spans="1:11" ht="13" x14ac:dyDescent="0.3">
      <c r="A234" s="2">
        <v>46176</v>
      </c>
      <c r="B234" s="12">
        <v>-1.8608695652173948E-2</v>
      </c>
      <c r="C234" s="12">
        <v>-2.216216216216213E-2</v>
      </c>
      <c r="D234" s="12">
        <v>2.3858921161825645E-2</v>
      </c>
      <c r="J234" s="2">
        <v>45805</v>
      </c>
      <c r="K234" s="197"/>
    </row>
    <row r="235" spans="1:11" ht="13" x14ac:dyDescent="0.3">
      <c r="A235" s="2">
        <v>46177</v>
      </c>
      <c r="B235" s="12">
        <v>8.3289030657452776E-3</v>
      </c>
      <c r="C235" s="12">
        <v>6.0807075732448547E-3</v>
      </c>
      <c r="D235" s="12">
        <v>-6.1465721040189138E-2</v>
      </c>
      <c r="J235" s="2">
        <v>45806</v>
      </c>
      <c r="K235" s="197"/>
    </row>
    <row r="236" spans="1:11" ht="13" x14ac:dyDescent="0.3">
      <c r="A236" s="2">
        <v>46178</v>
      </c>
      <c r="B236" s="12">
        <v>-2.9876977152900434E-3</v>
      </c>
      <c r="C236" s="12">
        <v>-1.7032967032967E-2</v>
      </c>
      <c r="D236" s="12">
        <v>-5.8654192155451569E-2</v>
      </c>
      <c r="J236" s="2">
        <v>45807</v>
      </c>
      <c r="K236" s="197"/>
    </row>
    <row r="237" spans="1:11" ht="13" x14ac:dyDescent="0.3">
      <c r="A237" s="2">
        <v>46181</v>
      </c>
      <c r="B237" s="12">
        <v>-1.3749338974087836E-2</v>
      </c>
      <c r="C237" s="12">
        <v>1.1179429849077062E-3</v>
      </c>
      <c r="D237" s="12">
        <v>-1.60550458715597E-2</v>
      </c>
      <c r="J237" s="2">
        <v>45810</v>
      </c>
      <c r="K237" s="197"/>
    </row>
    <row r="238" spans="1:11" ht="13" x14ac:dyDescent="0.3">
      <c r="A238" s="2">
        <v>46182</v>
      </c>
      <c r="B238" s="12">
        <v>9.1152815013405102E-3</v>
      </c>
      <c r="C238" s="12">
        <v>-5.5834729201560197E-4</v>
      </c>
      <c r="D238" s="12">
        <v>-6.9930069930069824E-2</v>
      </c>
      <c r="J238" s="2">
        <v>45811</v>
      </c>
      <c r="K238" s="197"/>
    </row>
    <row r="239" spans="1:11" ht="13" x14ac:dyDescent="0.3">
      <c r="A239" s="2">
        <v>46183</v>
      </c>
      <c r="B239" s="12">
        <v>-9.032943676939454E-3</v>
      </c>
      <c r="C239" s="12">
        <v>-2.4581005586592212E-2</v>
      </c>
      <c r="D239" s="12">
        <v>-1.9214703425229775E-2</v>
      </c>
      <c r="J239" s="2">
        <v>45812</v>
      </c>
      <c r="K239" s="197"/>
    </row>
    <row r="240" spans="1:11" ht="13" x14ac:dyDescent="0.3">
      <c r="A240" s="2">
        <v>46184</v>
      </c>
      <c r="B240" s="12">
        <v>7.1492403932090225E-4</v>
      </c>
      <c r="C240" s="12">
        <v>-1.145475372279431E-3</v>
      </c>
      <c r="D240" s="12">
        <v>3.4071550255535899E-3</v>
      </c>
      <c r="J240" s="2">
        <v>45813</v>
      </c>
      <c r="K240" s="197"/>
    </row>
    <row r="241" spans="1:11" ht="13" x14ac:dyDescent="0.3">
      <c r="A241" s="2">
        <v>46185</v>
      </c>
      <c r="B241" s="12">
        <v>4.3043400607251231E-2</v>
      </c>
      <c r="C241" s="12">
        <v>2.6949541284403605E-2</v>
      </c>
      <c r="D241" s="12">
        <v>0.10059422750424453</v>
      </c>
      <c r="J241" s="2">
        <v>45814</v>
      </c>
      <c r="K241" s="197"/>
    </row>
    <row r="242" spans="1:11" ht="13" x14ac:dyDescent="0.3">
      <c r="A242" s="2">
        <v>46188</v>
      </c>
      <c r="B242" s="12">
        <v>7.7054794520547828E-3</v>
      </c>
      <c r="C242" s="12">
        <v>2.0658849804578543E-2</v>
      </c>
      <c r="D242" s="12">
        <v>-3.3166216737369823E-2</v>
      </c>
      <c r="J242" s="2">
        <v>45817</v>
      </c>
      <c r="K242" s="197"/>
    </row>
    <row r="243" spans="1:11" ht="13" x14ac:dyDescent="0.3">
      <c r="A243" s="2">
        <v>46189</v>
      </c>
      <c r="B243" s="12">
        <v>2.9056924384027235E-2</v>
      </c>
      <c r="C243" s="12">
        <v>-2.2975929978118252E-2</v>
      </c>
      <c r="D243" s="12">
        <v>-4.2281611487834013E-2</v>
      </c>
      <c r="J243" s="2">
        <v>45818</v>
      </c>
      <c r="K243" s="197"/>
    </row>
    <row r="244" spans="1:11" ht="13" x14ac:dyDescent="0.3">
      <c r="A244" s="2">
        <v>46190</v>
      </c>
      <c r="B244" s="12">
        <v>8.9167767503302957E-3</v>
      </c>
      <c r="C244" s="12">
        <v>-1.9036954087346056E-2</v>
      </c>
      <c r="D244" s="12">
        <v>2.9154518950435956E-3</v>
      </c>
      <c r="J244" s="2">
        <v>45819</v>
      </c>
      <c r="K244" s="197"/>
    </row>
    <row r="245" spans="1:11" ht="13" x14ac:dyDescent="0.3">
      <c r="A245" s="2">
        <v>46191</v>
      </c>
      <c r="B245" s="12">
        <v>6.8739770867430137E-3</v>
      </c>
      <c r="C245" s="12">
        <v>-9.1324200913241692E-3</v>
      </c>
      <c r="D245" s="12">
        <v>-2.1179401993355402E-2</v>
      </c>
      <c r="J245" s="2">
        <v>45820</v>
      </c>
      <c r="K245" s="197"/>
    </row>
    <row r="246" spans="1:11" ht="13" x14ac:dyDescent="0.3">
      <c r="A246" s="2">
        <v>46192</v>
      </c>
      <c r="B246" s="12">
        <v>4.2262678803640765E-3</v>
      </c>
      <c r="C246" s="12">
        <v>-5.4147465437788055E-2</v>
      </c>
      <c r="D246" s="12">
        <v>0</v>
      </c>
      <c r="J246" s="2">
        <v>45821</v>
      </c>
      <c r="K246" s="197"/>
    </row>
    <row r="247" spans="1:11" ht="13" x14ac:dyDescent="0.3">
      <c r="A247" s="2">
        <v>46195</v>
      </c>
      <c r="B247" s="12">
        <v>9.0644221430883857E-3</v>
      </c>
      <c r="C247" s="12">
        <v>8.5261875761267099E-3</v>
      </c>
      <c r="D247" s="12">
        <v>4.2002545608824708E-2</v>
      </c>
      <c r="J247" s="2">
        <v>45824</v>
      </c>
      <c r="K247" s="197"/>
    </row>
    <row r="248" spans="1:11" ht="13" x14ac:dyDescent="0.3">
      <c r="A248" s="2">
        <v>46196</v>
      </c>
      <c r="B248" s="12">
        <v>-1.6522297080526108E-2</v>
      </c>
      <c r="C248" s="12">
        <v>-3.2004830917874295E-2</v>
      </c>
      <c r="D248" s="12">
        <v>-2.2801302931596039E-2</v>
      </c>
      <c r="J248" s="2">
        <v>45825</v>
      </c>
      <c r="K248" s="197"/>
    </row>
    <row r="249" spans="1:11" ht="13" x14ac:dyDescent="0.3">
      <c r="A249" s="2">
        <v>46197</v>
      </c>
      <c r="B249" s="12">
        <v>-6.1980101125428564E-3</v>
      </c>
      <c r="C249" s="12">
        <v>-2.0586400499064322E-2</v>
      </c>
      <c r="D249" s="12">
        <v>2.6249999999999957E-2</v>
      </c>
      <c r="J249" s="2">
        <v>45826</v>
      </c>
      <c r="K249" s="197"/>
    </row>
    <row r="250" spans="1:11" ht="13" x14ac:dyDescent="0.3">
      <c r="A250" s="2">
        <v>46198</v>
      </c>
      <c r="B250" s="12">
        <v>-1.0339734121122554E-2</v>
      </c>
      <c r="C250" s="12">
        <v>4.4585987261145776E-3</v>
      </c>
      <c r="D250" s="12">
        <v>-1.0556232237109137E-2</v>
      </c>
      <c r="J250" s="2">
        <v>45827</v>
      </c>
      <c r="K250" s="197"/>
    </row>
    <row r="251" spans="1:11" ht="13" x14ac:dyDescent="0.3">
      <c r="A251" s="2">
        <v>46199</v>
      </c>
      <c r="B251" s="12">
        <v>-1.2935323383084625E-2</v>
      </c>
      <c r="C251" s="12">
        <v>-3.5510462904248537E-2</v>
      </c>
      <c r="D251" s="12">
        <v>-6.5244152646696751E-2</v>
      </c>
      <c r="J251" s="2">
        <v>45828</v>
      </c>
      <c r="K251" s="197"/>
    </row>
    <row r="252" spans="1:11" ht="13" x14ac:dyDescent="0.3">
      <c r="A252" s="2">
        <v>46202</v>
      </c>
      <c r="B252" s="12">
        <v>-8.7365591397848795E-3</v>
      </c>
      <c r="C252" s="12">
        <v>-4.3392504930966434E-2</v>
      </c>
      <c r="D252" s="12">
        <v>-1.5364354697102784E-2</v>
      </c>
      <c r="J252" s="2">
        <v>45831</v>
      </c>
      <c r="K252" s="197"/>
    </row>
    <row r="253" spans="1:11" ht="13" x14ac:dyDescent="0.3">
      <c r="A253" s="2">
        <v>46203</v>
      </c>
      <c r="B253" s="12">
        <v>1.5254237288135568E-2</v>
      </c>
      <c r="C253" s="12">
        <v>-7.5601374570446345E-3</v>
      </c>
      <c r="D253" s="12">
        <v>3.0316540347748538E-2</v>
      </c>
      <c r="J253" s="2">
        <v>45832</v>
      </c>
      <c r="K253" s="197"/>
    </row>
    <row r="254" spans="1:11" ht="13" x14ac:dyDescent="0.3">
      <c r="A254" s="2">
        <v>46204</v>
      </c>
      <c r="B254" s="12">
        <v>1.1686143572620488E-3</v>
      </c>
      <c r="C254" s="12">
        <v>1.8005540166204946E-2</v>
      </c>
      <c r="D254" s="12">
        <v>-1.471224578104716E-2</v>
      </c>
      <c r="J254" s="2">
        <v>45833</v>
      </c>
      <c r="K254" s="197"/>
    </row>
    <row r="255" spans="1:11" ht="13" x14ac:dyDescent="0.3">
      <c r="A255" s="2">
        <v>46205</v>
      </c>
      <c r="B255" s="12">
        <v>2.0843755210938803E-2</v>
      </c>
      <c r="C255" s="12">
        <v>1.3605442176870748E-2</v>
      </c>
      <c r="D255" s="12">
        <v>-5.2700922266139628E-2</v>
      </c>
      <c r="J255" s="2">
        <v>45834</v>
      </c>
      <c r="K255" s="197"/>
    </row>
    <row r="256" spans="1:11" ht="13" x14ac:dyDescent="0.3">
      <c r="A256" s="2">
        <v>46206</v>
      </c>
      <c r="B256" s="12">
        <v>7.5138843515191543E-3</v>
      </c>
      <c r="C256" s="12">
        <v>3.4899328859060323E-2</v>
      </c>
      <c r="D256" s="12">
        <v>3.5697728326379213E-2</v>
      </c>
      <c r="J256" s="2">
        <v>45835</v>
      </c>
      <c r="K256" s="197"/>
    </row>
    <row r="257" spans="1:11" ht="13" x14ac:dyDescent="0.3">
      <c r="A257" s="2">
        <v>46209</v>
      </c>
      <c r="B257" s="12">
        <v>1.1186770428015556E-2</v>
      </c>
      <c r="C257" s="12">
        <v>5.1880674448768578E-3</v>
      </c>
      <c r="D257" s="12">
        <v>-1.2533572068039442E-2</v>
      </c>
      <c r="J257" s="2">
        <v>45838</v>
      </c>
      <c r="K257" s="197"/>
    </row>
    <row r="258" spans="1:11" ht="13" x14ac:dyDescent="0.3">
      <c r="A258" s="2">
        <v>46210</v>
      </c>
      <c r="B258" s="12">
        <v>-1.7636684303351164E-3</v>
      </c>
      <c r="C258" s="12">
        <v>1.1612903225806525E-2</v>
      </c>
      <c r="D258" s="12">
        <v>-5.5303717135086083E-2</v>
      </c>
      <c r="J258" s="2">
        <v>45839</v>
      </c>
      <c r="K258" s="197"/>
    </row>
    <row r="259" spans="1:11" ht="13" x14ac:dyDescent="0.3">
      <c r="A259" s="2">
        <v>46211</v>
      </c>
      <c r="B259" s="12">
        <v>-2.328943141663983E-2</v>
      </c>
      <c r="C259" s="12">
        <v>-4.4005102040816362E-2</v>
      </c>
      <c r="D259" s="12">
        <v>-1.967370441458734E-2</v>
      </c>
      <c r="J259" s="2">
        <v>45840</v>
      </c>
      <c r="K259" s="197"/>
    </row>
    <row r="260" spans="1:11" ht="13" x14ac:dyDescent="0.3">
      <c r="A260" s="2">
        <v>46212</v>
      </c>
      <c r="B260" s="12">
        <v>1.7760236803157317E-2</v>
      </c>
      <c r="C260" s="12">
        <v>-2.0680453635757132E-2</v>
      </c>
      <c r="D260" s="12">
        <v>9.6426823299069944E-2</v>
      </c>
      <c r="J260" s="2">
        <v>45841</v>
      </c>
      <c r="K260" s="197"/>
    </row>
    <row r="261" spans="1:11" ht="13" x14ac:dyDescent="0.3">
      <c r="A261" s="2">
        <v>46213</v>
      </c>
      <c r="B261" s="12">
        <v>1.1310389400549408E-2</v>
      </c>
      <c r="C261" s="12">
        <v>-1.0217983651226158E-2</v>
      </c>
      <c r="D261" s="12">
        <v>-2.7232142857142833E-2</v>
      </c>
      <c r="J261" s="2">
        <v>45842</v>
      </c>
      <c r="K261" s="197"/>
    </row>
    <row r="262" spans="1:11" ht="13" x14ac:dyDescent="0.3">
      <c r="A262" s="2">
        <v>46216</v>
      </c>
      <c r="B262" s="12">
        <v>1.0544815465729322E-2</v>
      </c>
      <c r="C262" s="12">
        <v>4.8176187198898041E-3</v>
      </c>
      <c r="D262" s="12">
        <v>-3.0748049564020108E-2</v>
      </c>
      <c r="J262" s="2">
        <v>45845</v>
      </c>
      <c r="K262" s="197"/>
    </row>
    <row r="263" spans="1:11" ht="13" x14ac:dyDescent="0.3">
      <c r="A263" s="2">
        <v>46217</v>
      </c>
      <c r="B263" s="12">
        <v>3.3201581027667839E-3</v>
      </c>
      <c r="C263" s="12">
        <v>-5.4794520547945987E-3</v>
      </c>
      <c r="D263" s="12">
        <v>-2.6988636363636374E-2</v>
      </c>
      <c r="J263" s="2">
        <v>45846</v>
      </c>
      <c r="K263" s="197"/>
    </row>
    <row r="264" spans="1:11" ht="13" x14ac:dyDescent="0.3">
      <c r="A264" s="2">
        <v>46218</v>
      </c>
      <c r="B264" s="12">
        <v>-9.4547746612042667E-4</v>
      </c>
      <c r="C264" s="12">
        <v>4.4765840220385676E-2</v>
      </c>
      <c r="D264" s="12">
        <v>-4.7980535279805385E-2</v>
      </c>
      <c r="J264" s="2">
        <v>45847</v>
      </c>
      <c r="K264" s="197"/>
    </row>
    <row r="265" spans="1:11" ht="13" x14ac:dyDescent="0.3">
      <c r="A265" s="2">
        <v>46219</v>
      </c>
      <c r="B265" s="12">
        <v>8.2018927444795723E-3</v>
      </c>
      <c r="C265" s="12">
        <v>-5.273566249175893E-3</v>
      </c>
      <c r="D265" s="12">
        <v>-6.4404007360458065E-2</v>
      </c>
      <c r="J265" s="2">
        <v>45848</v>
      </c>
      <c r="K265" s="197"/>
    </row>
    <row r="266" spans="1:11" ht="13" x14ac:dyDescent="0.3">
      <c r="A266" s="2">
        <v>46220</v>
      </c>
      <c r="B266" s="12">
        <v>-1.720901126408015E-2</v>
      </c>
      <c r="C266" s="12">
        <v>-1.4579191517561412E-2</v>
      </c>
      <c r="D266" s="12">
        <v>-3.2779720279720169E-2</v>
      </c>
      <c r="J266" s="2">
        <v>45849</v>
      </c>
      <c r="K266" s="197"/>
    </row>
    <row r="267" spans="1:11" ht="13" x14ac:dyDescent="0.3">
      <c r="A267" s="2">
        <v>46223</v>
      </c>
      <c r="B267" s="12">
        <v>9.3919134033747468E-3</v>
      </c>
      <c r="C267" s="12">
        <v>1.9502353732347048E-2</v>
      </c>
      <c r="D267" s="12">
        <v>7.4559421599637308E-3</v>
      </c>
      <c r="J267" s="2">
        <v>45852</v>
      </c>
      <c r="K267" s="197"/>
    </row>
    <row r="268" spans="1:11" ht="13" x14ac:dyDescent="0.3">
      <c r="A268" s="2">
        <v>46224</v>
      </c>
      <c r="B268" s="12">
        <v>4.100299637281154E-3</v>
      </c>
      <c r="C268" s="12">
        <v>-1.0554089709762496E-2</v>
      </c>
      <c r="D268" s="12">
        <v>5.2478134110787174E-2</v>
      </c>
      <c r="J268" s="2">
        <v>45853</v>
      </c>
      <c r="K268" s="197"/>
    </row>
    <row r="269" spans="1:11" ht="13" x14ac:dyDescent="0.3">
      <c r="A269" s="2">
        <v>46225</v>
      </c>
      <c r="B269" s="12">
        <v>1.3193026543112867E-2</v>
      </c>
      <c r="C269" s="12">
        <v>-5.3333333333334095E-3</v>
      </c>
      <c r="D269" s="12">
        <v>-2.3439164713402821E-2</v>
      </c>
      <c r="J269" s="2">
        <v>45854</v>
      </c>
      <c r="K269" s="197"/>
    </row>
    <row r="270" spans="1:11" ht="13" x14ac:dyDescent="0.3">
      <c r="A270" s="2">
        <v>46226</v>
      </c>
      <c r="B270" s="12">
        <v>-2.6352503487831334E-2</v>
      </c>
      <c r="C270" s="12">
        <v>-6.7024128686327079E-3</v>
      </c>
      <c r="D270" s="12">
        <v>-5.0840061095352503E-2</v>
      </c>
      <c r="J270" s="2">
        <v>45855</v>
      </c>
      <c r="K270" s="197"/>
    </row>
    <row r="271" spans="1:11" ht="13" x14ac:dyDescent="0.3">
      <c r="A271" s="2">
        <v>46227</v>
      </c>
      <c r="B271" s="12">
        <v>2.4996019742079292E-2</v>
      </c>
      <c r="C271" s="12">
        <v>-2.0242914979757085E-2</v>
      </c>
      <c r="D271" s="12">
        <v>-5.4942528735632164E-2</v>
      </c>
      <c r="J271" s="2">
        <v>45856</v>
      </c>
      <c r="K271" s="197"/>
    </row>
    <row r="272" spans="1:11" ht="13" x14ac:dyDescent="0.3">
      <c r="A272" s="2">
        <v>46230</v>
      </c>
      <c r="B272" s="12">
        <v>1.0251630941286088E-2</v>
      </c>
      <c r="C272" s="12">
        <v>6.1983471074380557E-3</v>
      </c>
      <c r="D272" s="12">
        <v>-3.5514473364144955E-2</v>
      </c>
      <c r="J272" s="2">
        <v>45859</v>
      </c>
      <c r="K272" s="197"/>
    </row>
    <row r="273" spans="1:11" ht="13" x14ac:dyDescent="0.3">
      <c r="A273" s="2">
        <v>46231</v>
      </c>
      <c r="B273" s="12">
        <v>-3.6900369003688704E-3</v>
      </c>
      <c r="C273" s="12">
        <v>1.2320328542094534E-2</v>
      </c>
      <c r="D273" s="12">
        <v>-1.2862547288776725E-2</v>
      </c>
      <c r="J273" s="2">
        <v>45860</v>
      </c>
      <c r="K273" s="197"/>
    </row>
    <row r="274" spans="1:11" ht="13" x14ac:dyDescent="0.3">
      <c r="A274" s="2">
        <v>46232</v>
      </c>
      <c r="B274" s="12">
        <v>-4.0123456790124518E-3</v>
      </c>
      <c r="C274" s="12">
        <v>3.4482758620689613E-2</v>
      </c>
      <c r="D274" s="12">
        <v>-3.4747061829330635E-2</v>
      </c>
      <c r="J274" s="2">
        <v>45861</v>
      </c>
      <c r="K274" s="197"/>
    </row>
    <row r="275" spans="1:11" ht="13" x14ac:dyDescent="0.3">
      <c r="A275" s="2">
        <v>46233</v>
      </c>
      <c r="B275" s="12">
        <v>9.2965602726991781E-3</v>
      </c>
      <c r="C275" s="12">
        <v>5.8823529411765078E-3</v>
      </c>
      <c r="D275" s="12">
        <v>4.9761778718898933E-2</v>
      </c>
      <c r="J275" s="2">
        <v>45862</v>
      </c>
      <c r="K275" s="197"/>
    </row>
    <row r="276" spans="1:11" ht="13" x14ac:dyDescent="0.3">
      <c r="A276" s="2">
        <v>46234</v>
      </c>
      <c r="B276" s="12">
        <v>3.8378876266502099E-3</v>
      </c>
      <c r="C276" s="12">
        <v>-5.1981806367772014E-3</v>
      </c>
      <c r="D276" s="12">
        <v>3.2778618255168684E-3</v>
      </c>
      <c r="J276" s="2">
        <v>45863</v>
      </c>
      <c r="K276" s="197"/>
    </row>
    <row r="277" spans="1:11" ht="13" x14ac:dyDescent="0.3">
      <c r="A277" s="2">
        <v>46237</v>
      </c>
      <c r="B277" s="12">
        <v>2.4009787429270537E-2</v>
      </c>
      <c r="C277" s="12">
        <v>5.2253429131287488E-3</v>
      </c>
      <c r="D277" s="12">
        <v>1.7843679316411089E-2</v>
      </c>
      <c r="J277" s="2">
        <v>45866</v>
      </c>
      <c r="K277" s="197"/>
    </row>
    <row r="278" spans="1:11" ht="13" x14ac:dyDescent="0.3">
      <c r="A278" s="2">
        <v>46238</v>
      </c>
      <c r="B278" s="12">
        <v>1.3739545997610594E-2</v>
      </c>
      <c r="C278" s="12">
        <v>-2.5990903183886007E-3</v>
      </c>
      <c r="D278" s="12">
        <v>6.4938271604938244E-2</v>
      </c>
      <c r="J278" s="2">
        <v>45867</v>
      </c>
      <c r="K278" s="197"/>
    </row>
    <row r="279" spans="1:11" ht="13" x14ac:dyDescent="0.3">
      <c r="A279" s="2">
        <v>46239</v>
      </c>
      <c r="B279" s="12">
        <v>-3.3883323512080986E-3</v>
      </c>
      <c r="C279" s="12">
        <v>-1.3029315960911311E-3</v>
      </c>
      <c r="D279" s="12">
        <v>-2.0171574310224843E-2</v>
      </c>
      <c r="J279" s="2">
        <v>45868</v>
      </c>
      <c r="K279" s="197"/>
    </row>
    <row r="280" spans="1:11" ht="13" x14ac:dyDescent="0.3">
      <c r="A280" s="2">
        <v>46240</v>
      </c>
      <c r="B280" s="12">
        <v>4.7302291204730272E-3</v>
      </c>
      <c r="C280" s="12">
        <v>0</v>
      </c>
      <c r="D280" s="12">
        <v>-1.4907714150496859E-2</v>
      </c>
      <c r="J280" s="2">
        <v>45869</v>
      </c>
      <c r="K280" s="197"/>
    </row>
    <row r="281" spans="1:11" ht="13" x14ac:dyDescent="0.3">
      <c r="A281" s="2">
        <v>46241</v>
      </c>
      <c r="B281" s="12">
        <v>3.9723407385611502E-3</v>
      </c>
      <c r="C281" s="12">
        <v>-8.4801043705154035E-3</v>
      </c>
      <c r="D281" s="12">
        <v>-2.0417967811674265E-2</v>
      </c>
      <c r="J281" s="2">
        <v>45870</v>
      </c>
      <c r="K281" s="197"/>
    </row>
    <row r="282" spans="1:11" ht="13" x14ac:dyDescent="0.3">
      <c r="A282" s="2">
        <v>46244</v>
      </c>
      <c r="B282" s="12">
        <v>4.9824150058616363E-3</v>
      </c>
      <c r="C282" s="12">
        <v>1.0526315789473648E-2</v>
      </c>
      <c r="D282" s="12">
        <v>-1.4222658165767708E-2</v>
      </c>
      <c r="J282" s="2">
        <v>45873</v>
      </c>
      <c r="K282" s="197"/>
    </row>
    <row r="283" spans="1:11" ht="13" x14ac:dyDescent="0.3">
      <c r="A283" s="2">
        <v>46245</v>
      </c>
      <c r="B283" s="12">
        <v>-3.0621172353455686E-3</v>
      </c>
      <c r="C283" s="12">
        <v>-1.3671874999999964E-2</v>
      </c>
      <c r="D283" s="12">
        <v>2.2636815920398061E-2</v>
      </c>
      <c r="J283" s="2">
        <v>45874</v>
      </c>
      <c r="K283" s="197"/>
    </row>
    <row r="284" spans="1:11" ht="13" x14ac:dyDescent="0.3">
      <c r="A284" s="2">
        <v>46246</v>
      </c>
      <c r="B284" s="12">
        <v>2.6327336551119911E-3</v>
      </c>
      <c r="C284" s="12">
        <v>6.6006600660062256E-4</v>
      </c>
      <c r="D284" s="12">
        <v>9.5840428119678953E-2</v>
      </c>
      <c r="J284" s="2">
        <v>45875</v>
      </c>
      <c r="K284" s="197"/>
    </row>
    <row r="285" spans="1:11" ht="13" x14ac:dyDescent="0.3">
      <c r="A285" s="2">
        <v>46247</v>
      </c>
      <c r="B285" s="12">
        <v>3.0634573304157411E-3</v>
      </c>
      <c r="C285" s="12">
        <v>-1.715039577836408E-2</v>
      </c>
      <c r="D285" s="12">
        <v>3.3074361820199787E-2</v>
      </c>
      <c r="J285" s="2">
        <v>45876</v>
      </c>
      <c r="K285" s="197"/>
    </row>
    <row r="286" spans="1:11" ht="13" x14ac:dyDescent="0.3">
      <c r="A286" s="2">
        <v>46248</v>
      </c>
      <c r="B286" s="12">
        <v>5.9627690517742114E-3</v>
      </c>
      <c r="C286" s="12">
        <v>-1.1409395973154286E-2</v>
      </c>
      <c r="D286" s="12">
        <v>-8.3798882681563602E-3</v>
      </c>
      <c r="J286" s="2">
        <v>45877</v>
      </c>
      <c r="K286" s="197"/>
    </row>
    <row r="287" spans="1:11" ht="13" x14ac:dyDescent="0.3">
      <c r="A287" s="2">
        <v>46251</v>
      </c>
      <c r="B287" s="12">
        <v>-4.6262830706953924E-3</v>
      </c>
      <c r="C287" s="12">
        <v>1.8329938900203586E-2</v>
      </c>
      <c r="D287" s="12">
        <v>4.0086673889490707E-2</v>
      </c>
      <c r="J287" s="2">
        <v>45880</v>
      </c>
      <c r="K287" s="197"/>
    </row>
    <row r="288" spans="1:11" ht="13" x14ac:dyDescent="0.3">
      <c r="A288" s="2">
        <v>46252</v>
      </c>
      <c r="B288" s="12">
        <v>-5.8097312999267389E-4</v>
      </c>
      <c r="C288" s="12">
        <v>0</v>
      </c>
      <c r="D288" s="12">
        <v>-7.2916666666666602E-2</v>
      </c>
      <c r="J288" s="2">
        <v>45881</v>
      </c>
      <c r="K288" s="197"/>
    </row>
    <row r="289" spans="1:11" ht="13" x14ac:dyDescent="0.3">
      <c r="A289" s="2">
        <v>46253</v>
      </c>
      <c r="B289" s="12">
        <v>-1.3660805115535576E-2</v>
      </c>
      <c r="C289" s="12">
        <v>-1.3333333333333334E-2</v>
      </c>
      <c r="D289" s="12">
        <v>4.4943820224714148E-4</v>
      </c>
      <c r="J289" s="2">
        <v>45882</v>
      </c>
      <c r="K289" s="197"/>
    </row>
    <row r="290" spans="1:11" ht="13" x14ac:dyDescent="0.3">
      <c r="A290" s="2">
        <v>46254</v>
      </c>
      <c r="B290" s="12">
        <v>4.1255341093267232E-3</v>
      </c>
      <c r="C290" s="12">
        <v>3.1081081081081041E-2</v>
      </c>
      <c r="D290" s="12">
        <v>-1.3926325247080026E-2</v>
      </c>
      <c r="J290" s="2">
        <v>45883</v>
      </c>
      <c r="K290" s="197"/>
    </row>
    <row r="291" spans="1:11" ht="13" x14ac:dyDescent="0.3">
      <c r="A291" s="2">
        <v>46255</v>
      </c>
      <c r="B291" s="12">
        <v>-6.7498165810712047E-3</v>
      </c>
      <c r="C291" s="12">
        <v>5.8977719528178615E-3</v>
      </c>
      <c r="D291" s="12">
        <v>-2.7334851936217691E-3</v>
      </c>
      <c r="J291" s="2">
        <v>45884</v>
      </c>
      <c r="K291" s="197"/>
    </row>
    <row r="292" spans="1:11" ht="13" x14ac:dyDescent="0.3">
      <c r="A292" s="2">
        <v>46258</v>
      </c>
      <c r="B292" s="12">
        <v>7.386615452799501E-3</v>
      </c>
      <c r="C292" s="12">
        <v>-2.9315960912052116E-2</v>
      </c>
      <c r="D292" s="12">
        <v>-2.0100502512562832E-2</v>
      </c>
      <c r="J292" s="2">
        <v>45887</v>
      </c>
      <c r="K292" s="197"/>
    </row>
    <row r="293" spans="1:11" ht="13" x14ac:dyDescent="0.3">
      <c r="A293" s="2">
        <v>46259</v>
      </c>
      <c r="B293" s="12">
        <v>3.0796304443466648E-3</v>
      </c>
      <c r="C293" s="12">
        <v>3.3557046979865771E-3</v>
      </c>
      <c r="D293" s="12">
        <v>3.8461538461538471E-2</v>
      </c>
      <c r="J293" s="2">
        <v>45888</v>
      </c>
      <c r="K293" s="197"/>
    </row>
    <row r="294" spans="1:11" ht="13" x14ac:dyDescent="0.3">
      <c r="A294" s="2">
        <v>46260</v>
      </c>
      <c r="B294" s="12">
        <v>3.0701754385964778E-3</v>
      </c>
      <c r="C294" s="12">
        <v>-1.6722408026755852E-2</v>
      </c>
      <c r="D294" s="12">
        <v>-9.8765432098766523E-3</v>
      </c>
      <c r="J294" s="2">
        <v>45889</v>
      </c>
      <c r="K294" s="197"/>
    </row>
    <row r="295" spans="1:11" ht="13" x14ac:dyDescent="0.3">
      <c r="A295" s="2">
        <v>46261</v>
      </c>
      <c r="B295" s="12">
        <v>-1.7490161783996518E-2</v>
      </c>
      <c r="C295" s="12">
        <v>2.9251700680272188E-2</v>
      </c>
      <c r="D295" s="12">
        <v>2.0630242575379779E-2</v>
      </c>
      <c r="J295" s="2">
        <v>45890</v>
      </c>
      <c r="K295" s="197"/>
    </row>
    <row r="296" spans="1:11" ht="13" x14ac:dyDescent="0.3">
      <c r="A296" s="2">
        <v>46262</v>
      </c>
      <c r="B296" s="12">
        <v>5.7854917668002659E-3</v>
      </c>
      <c r="C296" s="12">
        <v>3.7012557832121575E-2</v>
      </c>
      <c r="D296" s="12">
        <v>6.2194580186584782E-3</v>
      </c>
      <c r="J296" s="2">
        <v>45891</v>
      </c>
      <c r="K296" s="197"/>
    </row>
    <row r="297" spans="1:11" ht="13" x14ac:dyDescent="0.3">
      <c r="A297" s="2">
        <v>46265</v>
      </c>
      <c r="B297" s="12">
        <v>1.3274336283185034E-3</v>
      </c>
      <c r="C297" s="12">
        <v>1.9120458891012297E-3</v>
      </c>
      <c r="D297" s="12">
        <v>-3.6644591611479108E-2</v>
      </c>
      <c r="J297" s="2">
        <v>45894</v>
      </c>
      <c r="K297" s="197"/>
    </row>
    <row r="298" spans="1:11" ht="13" x14ac:dyDescent="0.3">
      <c r="A298" s="2">
        <v>46266</v>
      </c>
      <c r="B298" s="12">
        <v>-1.7822948887906843E-2</v>
      </c>
      <c r="C298" s="12">
        <v>-1.4631043256997349E-2</v>
      </c>
      <c r="D298" s="12">
        <v>-1.6956920256645244E-2</v>
      </c>
      <c r="J298" s="2">
        <v>45895</v>
      </c>
      <c r="K298" s="197"/>
    </row>
    <row r="299" spans="1:11" ht="13" x14ac:dyDescent="0.3">
      <c r="A299" s="2">
        <v>46267</v>
      </c>
      <c r="B299" s="12">
        <v>-2.249550089982089E-3</v>
      </c>
      <c r="C299" s="12">
        <v>-3.5506778566817297E-2</v>
      </c>
      <c r="D299" s="12">
        <v>-8.3916083916085026E-3</v>
      </c>
      <c r="J299" s="2">
        <v>45896</v>
      </c>
      <c r="K299" s="197"/>
    </row>
    <row r="300" spans="1:11" ht="13" x14ac:dyDescent="0.3">
      <c r="A300" s="2">
        <v>46268</v>
      </c>
      <c r="B300" s="12">
        <v>1.2776191191943613E-2</v>
      </c>
      <c r="C300" s="12">
        <v>3.7483266398929009E-2</v>
      </c>
      <c r="D300" s="12">
        <v>-1.1518570756934531E-2</v>
      </c>
      <c r="J300" s="2">
        <v>45897</v>
      </c>
      <c r="K300" s="197"/>
    </row>
    <row r="301" spans="1:11" ht="13" x14ac:dyDescent="0.3">
      <c r="A301" s="2">
        <v>46269</v>
      </c>
      <c r="B301" s="12">
        <v>-2.9682398337795604E-4</v>
      </c>
      <c r="C301" s="12">
        <v>6.0645161290322616E-2</v>
      </c>
      <c r="D301" s="12">
        <v>2.9250891795481623E-2</v>
      </c>
      <c r="J301" s="2">
        <v>45898</v>
      </c>
      <c r="K301" s="197"/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290FD-9E9E-4772-91E7-7BA516B93B39}">
  <sheetPr>
    <tabColor rgb="FFFF0000"/>
  </sheetPr>
  <dimension ref="A1:IV9"/>
  <sheetViews>
    <sheetView zoomScale="110" zoomScaleNormal="110" workbookViewId="0">
      <selection activeCell="A7" sqref="A7"/>
    </sheetView>
  </sheetViews>
  <sheetFormatPr defaultColWidth="12.453125" defaultRowHeight="23" x14ac:dyDescent="0.5"/>
  <cols>
    <col min="1" max="1" width="16.453125" style="5" customWidth="1"/>
    <col min="2" max="3" width="18.453125" style="5" bestFit="1" customWidth="1"/>
    <col min="4" max="55" width="11.81640625" style="5" bestFit="1" customWidth="1"/>
    <col min="56" max="120" width="12.453125" style="5" customWidth="1"/>
    <col min="121" max="121" width="13.54296875" style="5" bestFit="1" customWidth="1"/>
    <col min="122" max="200" width="12.453125" style="5" customWidth="1"/>
    <col min="201" max="201" width="17" style="5" customWidth="1"/>
    <col min="202" max="16384" width="12.453125" style="5"/>
  </cols>
  <sheetData>
    <row r="1" spans="1:256" x14ac:dyDescent="0.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</row>
    <row r="2" spans="1:256" x14ac:dyDescent="0.5">
      <c r="B2" s="6">
        <f>(1-$A$6)*$A$6^(B3-1)</f>
        <v>6.0000000000000053E-2</v>
      </c>
      <c r="C2" s="6">
        <f t="shared" ref="C2:BN2" si="0">(1-$A$6)*$A$6^(C3-1)</f>
        <v>5.6400000000000047E-2</v>
      </c>
      <c r="D2" s="6">
        <f t="shared" si="0"/>
        <v>5.3016000000000042E-2</v>
      </c>
      <c r="E2" s="6">
        <f t="shared" si="0"/>
        <v>4.9835040000000039E-2</v>
      </c>
      <c r="F2" s="6">
        <f t="shared" si="0"/>
        <v>4.6844937600000039E-2</v>
      </c>
      <c r="G2" s="6">
        <f t="shared" si="0"/>
        <v>4.4034241344000032E-2</v>
      </c>
      <c r="H2" s="6">
        <f t="shared" si="0"/>
        <v>4.1392186863360034E-2</v>
      </c>
      <c r="I2" s="6">
        <f t="shared" si="0"/>
        <v>3.8908655651558426E-2</v>
      </c>
      <c r="J2" s="6">
        <f t="shared" si="0"/>
        <v>3.6574136312464922E-2</v>
      </c>
      <c r="K2" s="6">
        <f t="shared" si="0"/>
        <v>3.4379688133717022E-2</v>
      </c>
      <c r="L2" s="6">
        <f t="shared" si="0"/>
        <v>3.2316906845694007E-2</v>
      </c>
      <c r="M2" s="6">
        <f t="shared" si="0"/>
        <v>3.0377892434952362E-2</v>
      </c>
      <c r="N2" s="6">
        <f t="shared" si="0"/>
        <v>2.8555218888855222E-2</v>
      </c>
      <c r="O2" s="6">
        <f t="shared" si="0"/>
        <v>2.6841905755523907E-2</v>
      </c>
      <c r="P2" s="6">
        <f t="shared" si="0"/>
        <v>2.5231391410192476E-2</v>
      </c>
      <c r="Q2" s="6">
        <f t="shared" si="0"/>
        <v>2.3717507925580923E-2</v>
      </c>
      <c r="R2" s="6">
        <f t="shared" si="0"/>
        <v>2.229445745004607E-2</v>
      </c>
      <c r="S2" s="6">
        <f t="shared" si="0"/>
        <v>2.0956790003043305E-2</v>
      </c>
      <c r="T2" s="6">
        <f t="shared" si="0"/>
        <v>1.9699382602860707E-2</v>
      </c>
      <c r="U2" s="6">
        <f t="shared" si="0"/>
        <v>1.851741964668906E-2</v>
      </c>
      <c r="V2" s="6">
        <f t="shared" si="0"/>
        <v>1.7406374467887717E-2</v>
      </c>
      <c r="W2" s="6">
        <f t="shared" si="0"/>
        <v>1.6361991999814453E-2</v>
      </c>
      <c r="X2" s="6">
        <f t="shared" si="0"/>
        <v>1.5380272479825588E-2</v>
      </c>
      <c r="Y2" s="6">
        <f t="shared" si="0"/>
        <v>1.4457456131036051E-2</v>
      </c>
      <c r="Z2" s="6">
        <f t="shared" si="0"/>
        <v>1.3590008763173889E-2</v>
      </c>
      <c r="AA2" s="6">
        <f t="shared" si="0"/>
        <v>1.2774608237383455E-2</v>
      </c>
      <c r="AB2" s="6">
        <f t="shared" si="0"/>
        <v>1.2008131743140447E-2</v>
      </c>
      <c r="AC2" s="6">
        <f t="shared" si="0"/>
        <v>1.1287643838552019E-2</v>
      </c>
      <c r="AD2" s="6">
        <f t="shared" si="0"/>
        <v>1.06103852082389E-2</v>
      </c>
      <c r="AE2" s="6">
        <f t="shared" si="0"/>
        <v>9.9737620957445639E-3</v>
      </c>
      <c r="AF2" s="6">
        <f t="shared" si="0"/>
        <v>9.3753363699998916E-3</v>
      </c>
      <c r="AG2" s="6">
        <f t="shared" si="0"/>
        <v>8.8128161877998965E-3</v>
      </c>
      <c r="AH2" s="6">
        <f t="shared" si="0"/>
        <v>8.2840472165319028E-3</v>
      </c>
      <c r="AI2" s="6">
        <f t="shared" si="0"/>
        <v>7.7870043835399898E-3</v>
      </c>
      <c r="AJ2" s="6">
        <f t="shared" si="0"/>
        <v>7.3197841205275898E-3</v>
      </c>
      <c r="AK2" s="6">
        <f t="shared" si="0"/>
        <v>6.8805970732959331E-3</v>
      </c>
      <c r="AL2" s="6">
        <f t="shared" si="0"/>
        <v>6.4677612488981779E-3</v>
      </c>
      <c r="AM2" s="6">
        <f t="shared" si="0"/>
        <v>6.0796955739642871E-3</v>
      </c>
      <c r="AN2" s="6">
        <f t="shared" si="0"/>
        <v>5.7149138395264304E-3</v>
      </c>
      <c r="AO2" s="6">
        <f t="shared" si="0"/>
        <v>5.372019009154844E-3</v>
      </c>
      <c r="AP2" s="6">
        <f t="shared" si="0"/>
        <v>5.0496978686055535E-3</v>
      </c>
      <c r="AQ2" s="6">
        <f t="shared" si="0"/>
        <v>4.7467159964892196E-3</v>
      </c>
      <c r="AR2" s="6">
        <f t="shared" si="0"/>
        <v>4.4619130366998667E-3</v>
      </c>
      <c r="AS2" s="6">
        <f t="shared" si="0"/>
        <v>4.1941982544978747E-3</v>
      </c>
      <c r="AT2" s="6">
        <f t="shared" si="0"/>
        <v>3.9425463592280023E-3</v>
      </c>
      <c r="AU2" s="6">
        <f t="shared" si="0"/>
        <v>3.7059935776743214E-3</v>
      </c>
      <c r="AV2" s="6">
        <f t="shared" si="0"/>
        <v>3.4836339630138625E-3</v>
      </c>
      <c r="AW2" s="6">
        <f t="shared" si="0"/>
        <v>3.2746159252330302E-3</v>
      </c>
      <c r="AX2" s="6">
        <f t="shared" si="0"/>
        <v>3.0781389697190488E-3</v>
      </c>
      <c r="AY2" s="6">
        <f t="shared" si="0"/>
        <v>2.8934506315359061E-3</v>
      </c>
      <c r="AZ2" s="6">
        <f t="shared" si="0"/>
        <v>2.7198435936437513E-3</v>
      </c>
      <c r="BA2" s="6">
        <f t="shared" si="0"/>
        <v>2.5566529780251257E-3</v>
      </c>
      <c r="BB2" s="6">
        <f t="shared" si="0"/>
        <v>2.4032537993436188E-3</v>
      </c>
      <c r="BC2" s="6">
        <f t="shared" si="0"/>
        <v>2.2590585713830012E-3</v>
      </c>
      <c r="BD2" s="6">
        <f t="shared" si="0"/>
        <v>2.1235150571000212E-3</v>
      </c>
      <c r="BE2" s="6">
        <f t="shared" si="0"/>
        <v>1.99610415367402E-3</v>
      </c>
      <c r="BF2" s="6">
        <f t="shared" si="0"/>
        <v>1.8763379044535789E-3</v>
      </c>
      <c r="BG2" s="6">
        <f t="shared" si="0"/>
        <v>1.7637576301863642E-3</v>
      </c>
      <c r="BH2" s="6">
        <f t="shared" si="0"/>
        <v>1.6579321723751823E-3</v>
      </c>
      <c r="BI2" s="6">
        <f t="shared" si="0"/>
        <v>1.5584562420326712E-3</v>
      </c>
      <c r="BJ2" s="6">
        <f t="shared" si="0"/>
        <v>1.464948867510711E-3</v>
      </c>
      <c r="BK2" s="6">
        <f t="shared" si="0"/>
        <v>1.3770519354600679E-3</v>
      </c>
      <c r="BL2" s="6">
        <f t="shared" si="0"/>
        <v>1.2944288193324643E-3</v>
      </c>
      <c r="BM2" s="6">
        <f t="shared" si="0"/>
        <v>1.2167630901725162E-3</v>
      </c>
      <c r="BN2" s="6">
        <f t="shared" si="0"/>
        <v>1.1437573047621654E-3</v>
      </c>
      <c r="BO2" s="6">
        <f t="shared" ref="BO2:DZ2" si="1">(1-$A$6)*$A$6^(BO3-1)</f>
        <v>1.0751318664764353E-3</v>
      </c>
      <c r="BP2" s="6">
        <f t="shared" si="1"/>
        <v>1.0106239544878492E-3</v>
      </c>
      <c r="BQ2" s="6">
        <f t="shared" si="1"/>
        <v>9.4998651721857818E-4</v>
      </c>
      <c r="BR2" s="6">
        <f t="shared" si="1"/>
        <v>8.9298732618546355E-4</v>
      </c>
      <c r="BS2" s="6">
        <f t="shared" si="1"/>
        <v>8.3940808661433564E-4</v>
      </c>
      <c r="BT2" s="6">
        <f t="shared" si="1"/>
        <v>7.8904360141747551E-4</v>
      </c>
      <c r="BU2" s="6">
        <f t="shared" si="1"/>
        <v>7.4170098533242696E-4</v>
      </c>
      <c r="BV2" s="6">
        <f t="shared" si="1"/>
        <v>6.9719892621248139E-4</v>
      </c>
      <c r="BW2" s="6">
        <f t="shared" si="1"/>
        <v>6.5536699063973235E-4</v>
      </c>
      <c r="BX2" s="6">
        <f t="shared" si="1"/>
        <v>6.1604497120134845E-4</v>
      </c>
      <c r="BY2" s="6">
        <f t="shared" si="1"/>
        <v>5.7908227292926759E-4</v>
      </c>
      <c r="BZ2" s="6">
        <f t="shared" si="1"/>
        <v>5.4433733655351161E-4</v>
      </c>
      <c r="CA2" s="6">
        <f t="shared" si="1"/>
        <v>5.116770963603008E-4</v>
      </c>
      <c r="CB2" s="6">
        <f t="shared" si="1"/>
        <v>4.8097647057868283E-4</v>
      </c>
      <c r="CC2" s="6">
        <f t="shared" si="1"/>
        <v>4.5211788234396176E-4</v>
      </c>
      <c r="CD2" s="6">
        <f t="shared" si="1"/>
        <v>4.2499080940332408E-4</v>
      </c>
      <c r="CE2" s="6">
        <f t="shared" si="1"/>
        <v>3.9949136083912467E-4</v>
      </c>
      <c r="CF2" s="6">
        <f t="shared" si="1"/>
        <v>3.7552187918877714E-4</v>
      </c>
      <c r="CG2" s="6">
        <f t="shared" si="1"/>
        <v>3.5299056643745051E-4</v>
      </c>
      <c r="CH2" s="6">
        <f t="shared" si="1"/>
        <v>3.3181113245120349E-4</v>
      </c>
      <c r="CI2" s="6">
        <f t="shared" si="1"/>
        <v>3.119024645041312E-4</v>
      </c>
      <c r="CJ2" s="6">
        <f t="shared" si="1"/>
        <v>2.9318831663388339E-4</v>
      </c>
      <c r="CK2" s="6">
        <f t="shared" si="1"/>
        <v>2.7559701763585034E-4</v>
      </c>
      <c r="CL2" s="6">
        <f t="shared" si="1"/>
        <v>2.5906119657769937E-4</v>
      </c>
      <c r="CM2" s="6">
        <f t="shared" si="1"/>
        <v>2.4351752478303737E-4</v>
      </c>
      <c r="CN2" s="6">
        <f t="shared" si="1"/>
        <v>2.2890647329605515E-4</v>
      </c>
      <c r="CO2" s="6">
        <f t="shared" si="1"/>
        <v>2.1517208489829181E-4</v>
      </c>
      <c r="CP2" s="6">
        <f t="shared" si="1"/>
        <v>2.0226175980439434E-4</v>
      </c>
      <c r="CQ2" s="6">
        <f t="shared" si="1"/>
        <v>1.9012605421613062E-4</v>
      </c>
      <c r="CR2" s="6">
        <f t="shared" si="1"/>
        <v>1.7871849096316283E-4</v>
      </c>
      <c r="CS2" s="6">
        <f t="shared" si="1"/>
        <v>1.6799538150537305E-4</v>
      </c>
      <c r="CT2" s="6">
        <f t="shared" si="1"/>
        <v>1.5791565861505066E-4</v>
      </c>
      <c r="CU2" s="6">
        <f t="shared" si="1"/>
        <v>1.4844071909814763E-4</v>
      </c>
      <c r="CV2" s="6">
        <f t="shared" si="1"/>
        <v>1.3953427595225873E-4</v>
      </c>
      <c r="CW2" s="6">
        <f t="shared" si="1"/>
        <v>1.3116221939512321E-4</v>
      </c>
      <c r="CX2" s="6">
        <f t="shared" si="1"/>
        <v>1.2329248623141583E-4</v>
      </c>
      <c r="CY2" s="6">
        <f t="shared" si="1"/>
        <v>1.1589493705753087E-4</v>
      </c>
      <c r="CZ2" s="6">
        <f t="shared" si="1"/>
        <v>1.0894124083407902E-4</v>
      </c>
      <c r="DA2" s="6">
        <f t="shared" si="1"/>
        <v>1.0240476638403427E-4</v>
      </c>
      <c r="DB2" s="6">
        <f t="shared" si="1"/>
        <v>9.6260480400992224E-5</v>
      </c>
      <c r="DC2" s="6">
        <f t="shared" si="1"/>
        <v>9.0484851576932691E-5</v>
      </c>
      <c r="DD2" s="6">
        <f t="shared" si="1"/>
        <v>8.5055760482316732E-5</v>
      </c>
      <c r="DE2" s="6">
        <f t="shared" si="1"/>
        <v>7.9952414853377721E-5</v>
      </c>
      <c r="DF2" s="6">
        <f t="shared" si="1"/>
        <v>7.5155269962175059E-5</v>
      </c>
      <c r="DG2" s="6">
        <f t="shared" si="1"/>
        <v>7.0645953764444537E-5</v>
      </c>
      <c r="DH2" s="6">
        <f t="shared" si="1"/>
        <v>6.6407196538577869E-5</v>
      </c>
      <c r="DI2" s="6">
        <f t="shared" si="1"/>
        <v>6.2422764746263202E-5</v>
      </c>
      <c r="DJ2" s="6">
        <f t="shared" si="1"/>
        <v>5.8677398861487405E-5</v>
      </c>
      <c r="DK2" s="6">
        <f t="shared" si="1"/>
        <v>5.5156754929798164E-5</v>
      </c>
      <c r="DL2" s="6">
        <f t="shared" si="1"/>
        <v>5.1847349634010275E-5</v>
      </c>
      <c r="DM2" s="6">
        <f t="shared" si="1"/>
        <v>4.8736508655969648E-5</v>
      </c>
      <c r="DN2" s="6">
        <f t="shared" si="1"/>
        <v>4.5812318136611477E-5</v>
      </c>
      <c r="DO2" s="6">
        <f t="shared" si="1"/>
        <v>4.3063579048414778E-5</v>
      </c>
      <c r="DP2" s="6">
        <f t="shared" si="1"/>
        <v>4.0479764305509896E-5</v>
      </c>
      <c r="DQ2" s="4">
        <f t="shared" si="1"/>
        <v>3.80509784471793E-5</v>
      </c>
      <c r="DR2" s="6">
        <f t="shared" si="1"/>
        <v>3.576791974034855E-5</v>
      </c>
      <c r="DS2" s="6">
        <f t="shared" si="1"/>
        <v>3.3621844555927636E-5</v>
      </c>
      <c r="DT2" s="6">
        <f t="shared" si="1"/>
        <v>3.1604533882571972E-5</v>
      </c>
      <c r="DU2" s="6">
        <f t="shared" si="1"/>
        <v>2.9708261849617656E-5</v>
      </c>
      <c r="DV2" s="6">
        <f t="shared" si="1"/>
        <v>2.7925766138640598E-5</v>
      </c>
      <c r="DW2" s="6">
        <f t="shared" si="1"/>
        <v>2.6250220170322154E-5</v>
      </c>
      <c r="DX2" s="6">
        <f t="shared" si="1"/>
        <v>2.467520696010283E-5</v>
      </c>
      <c r="DY2" s="6">
        <f t="shared" si="1"/>
        <v>2.3194694542496658E-5</v>
      </c>
      <c r="DZ2" s="6">
        <f t="shared" si="1"/>
        <v>2.1803012869946859E-5</v>
      </c>
      <c r="EA2" s="6">
        <f t="shared" ref="EA2:GL2" si="2">(1-$A$6)*$A$6^(EA3-1)</f>
        <v>2.0494832097750048E-5</v>
      </c>
      <c r="EB2" s="6">
        <f t="shared" si="2"/>
        <v>1.9265142171885043E-5</v>
      </c>
      <c r="EC2" s="6">
        <f t="shared" si="2"/>
        <v>1.8109233641571939E-5</v>
      </c>
      <c r="ED2" s="6">
        <f t="shared" si="2"/>
        <v>1.7022679623077624E-5</v>
      </c>
      <c r="EE2" s="6">
        <f t="shared" si="2"/>
        <v>1.6001318845692966E-5</v>
      </c>
      <c r="EF2" s="6">
        <f t="shared" si="2"/>
        <v>1.5041239714951389E-5</v>
      </c>
      <c r="EG2" s="6">
        <f t="shared" si="2"/>
        <v>1.4138765332054303E-5</v>
      </c>
      <c r="EH2" s="6">
        <f t="shared" si="2"/>
        <v>1.3290439412131047E-5</v>
      </c>
      <c r="EI2" s="6">
        <f t="shared" si="2"/>
        <v>1.2493013047403182E-5</v>
      </c>
      <c r="EJ2" s="6">
        <f t="shared" si="2"/>
        <v>1.1743432264558992E-5</v>
      </c>
      <c r="EK2" s="6">
        <f t="shared" si="2"/>
        <v>1.1038826328685451E-5</v>
      </c>
      <c r="EL2" s="6">
        <f t="shared" si="2"/>
        <v>1.0376496748964325E-5</v>
      </c>
      <c r="EM2" s="6">
        <f t="shared" si="2"/>
        <v>9.7539069440264644E-6</v>
      </c>
      <c r="EN2" s="6">
        <f t="shared" si="2"/>
        <v>9.1686725273848773E-6</v>
      </c>
      <c r="EO2" s="6">
        <f t="shared" si="2"/>
        <v>8.6185521757417821E-6</v>
      </c>
      <c r="EP2" s="6">
        <f t="shared" si="2"/>
        <v>8.1014390451972783E-6</v>
      </c>
      <c r="EQ2" s="6">
        <f t="shared" si="2"/>
        <v>7.6153527024854411E-6</v>
      </c>
      <c r="ER2" s="6">
        <f t="shared" si="2"/>
        <v>7.158431540336314E-6</v>
      </c>
      <c r="ES2" s="6">
        <f t="shared" si="2"/>
        <v>6.7289256479161344E-6</v>
      </c>
      <c r="ET2" s="6">
        <f t="shared" si="2"/>
        <v>6.3251901090411671E-6</v>
      </c>
      <c r="EU2" s="6">
        <f t="shared" si="2"/>
        <v>5.9456787024986963E-6</v>
      </c>
      <c r="EV2" s="6">
        <f t="shared" si="2"/>
        <v>5.5889379803487744E-6</v>
      </c>
      <c r="EW2" s="6">
        <f t="shared" si="2"/>
        <v>5.2536017015278482E-6</v>
      </c>
      <c r="EX2" s="6">
        <f t="shared" si="2"/>
        <v>4.9383855994361771E-6</v>
      </c>
      <c r="EY2" s="6">
        <f t="shared" si="2"/>
        <v>4.6420824634700063E-6</v>
      </c>
      <c r="EZ2" s="6">
        <f t="shared" si="2"/>
        <v>4.3635575156618065E-6</v>
      </c>
      <c r="FA2" s="6">
        <f t="shared" si="2"/>
        <v>4.1017440647220971E-6</v>
      </c>
      <c r="FB2" s="6">
        <f t="shared" si="2"/>
        <v>3.8556394208387721E-6</v>
      </c>
      <c r="FC2" s="6">
        <f t="shared" si="2"/>
        <v>3.6243010555884447E-6</v>
      </c>
      <c r="FD2" s="6">
        <f t="shared" si="2"/>
        <v>3.4068429922531386E-6</v>
      </c>
      <c r="FE2" s="6">
        <f t="shared" si="2"/>
        <v>3.2024324127179497E-6</v>
      </c>
      <c r="FF2" s="6">
        <f t="shared" si="2"/>
        <v>3.0102864679548729E-6</v>
      </c>
      <c r="FG2" s="6">
        <f t="shared" si="2"/>
        <v>2.829669279877581E-6</v>
      </c>
      <c r="FH2" s="6">
        <f t="shared" si="2"/>
        <v>2.6598891230849258E-6</v>
      </c>
      <c r="FI2" s="6">
        <f t="shared" si="2"/>
        <v>2.5002957756998301E-6</v>
      </c>
      <c r="FJ2" s="6">
        <f t="shared" si="2"/>
        <v>2.3502780291578404E-6</v>
      </c>
      <c r="FK2" s="6">
        <f t="shared" si="2"/>
        <v>2.2092613474083697E-6</v>
      </c>
      <c r="FL2" s="6">
        <f t="shared" si="2"/>
        <v>2.0767056665638677E-6</v>
      </c>
      <c r="FM2" s="6">
        <f t="shared" si="2"/>
        <v>1.9521033265700357E-6</v>
      </c>
      <c r="FN2" s="6">
        <f t="shared" si="2"/>
        <v>1.8349771269758332E-6</v>
      </c>
      <c r="FO2" s="6">
        <f t="shared" si="2"/>
        <v>1.7248784993572834E-6</v>
      </c>
      <c r="FP2" s="6">
        <f t="shared" si="2"/>
        <v>1.6213857893958463E-6</v>
      </c>
      <c r="FQ2" s="6">
        <f t="shared" si="2"/>
        <v>1.5241026420320956E-6</v>
      </c>
      <c r="FR2" s="6">
        <f t="shared" si="2"/>
        <v>1.4326564835101697E-6</v>
      </c>
      <c r="FS2" s="6">
        <f t="shared" si="2"/>
        <v>1.3466970944995593E-6</v>
      </c>
      <c r="FT2" s="6">
        <f t="shared" si="2"/>
        <v>1.265895268829586E-6</v>
      </c>
      <c r="FU2" s="6">
        <f t="shared" si="2"/>
        <v>1.1899415526998106E-6</v>
      </c>
      <c r="FV2" s="6">
        <f t="shared" si="2"/>
        <v>1.1185450595378219E-6</v>
      </c>
      <c r="FW2" s="6">
        <f t="shared" si="2"/>
        <v>1.0514323559655527E-6</v>
      </c>
      <c r="FX2" s="6">
        <f t="shared" si="2"/>
        <v>9.8834641460761966E-7</v>
      </c>
      <c r="FY2" s="6">
        <f t="shared" si="2"/>
        <v>9.2904562973116228E-7</v>
      </c>
      <c r="FZ2" s="6">
        <f t="shared" si="2"/>
        <v>8.7330289194729261E-7</v>
      </c>
      <c r="GA2" s="6">
        <f t="shared" si="2"/>
        <v>8.2090471843045496E-7</v>
      </c>
      <c r="GB2" s="6">
        <f t="shared" si="2"/>
        <v>7.7165043532462775E-7</v>
      </c>
      <c r="GC2" s="6">
        <f t="shared" si="2"/>
        <v>7.2535140920515E-7</v>
      </c>
      <c r="GD2" s="6">
        <f t="shared" si="2"/>
        <v>6.8183032465284108E-7</v>
      </c>
      <c r="GE2" s="6">
        <f t="shared" si="2"/>
        <v>6.4092050517367048E-7</v>
      </c>
      <c r="GF2" s="6">
        <f t="shared" si="2"/>
        <v>6.0246527486325032E-7</v>
      </c>
      <c r="GG2" s="6">
        <f t="shared" si="2"/>
        <v>5.6631735837145524E-7</v>
      </c>
      <c r="GH2" s="6">
        <f t="shared" si="2"/>
        <v>5.3233831686916798E-7</v>
      </c>
      <c r="GI2" s="6">
        <f t="shared" si="2"/>
        <v>5.0039801785701779E-7</v>
      </c>
      <c r="GJ2" s="6">
        <f t="shared" si="2"/>
        <v>4.7037413678559682E-7</v>
      </c>
      <c r="GK2" s="6">
        <f t="shared" si="2"/>
        <v>4.4215168857846099E-7</v>
      </c>
      <c r="GL2" s="6">
        <f t="shared" si="2"/>
        <v>4.1562258726375333E-7</v>
      </c>
      <c r="GM2" s="6">
        <f t="shared" ref="GM2:IV2" si="3">(1-$A$6)*$A$6^(GM3-1)</f>
        <v>3.9068523202792808E-7</v>
      </c>
      <c r="GN2" s="6">
        <f t="shared" si="3"/>
        <v>3.6724411810625235E-7</v>
      </c>
      <c r="GO2" s="6">
        <f t="shared" si="3"/>
        <v>3.4520947101987721E-7</v>
      </c>
      <c r="GP2" s="6">
        <f t="shared" si="3"/>
        <v>3.2449690275868467E-7</v>
      </c>
      <c r="GQ2" s="6">
        <f t="shared" si="3"/>
        <v>3.0502708859316351E-7</v>
      </c>
      <c r="GR2" s="6">
        <f t="shared" si="3"/>
        <v>2.8672546327757374E-7</v>
      </c>
      <c r="GS2" s="170">
        <f t="shared" si="3"/>
        <v>2.6952193548091929E-7</v>
      </c>
      <c r="GT2" s="6">
        <f t="shared" si="3"/>
        <v>2.5335061935206416E-7</v>
      </c>
      <c r="GU2" s="6">
        <f t="shared" si="3"/>
        <v>2.3814958219094025E-7</v>
      </c>
      <c r="GV2" s="6">
        <f t="shared" si="3"/>
        <v>2.2386060725948386E-7</v>
      </c>
      <c r="GW2" s="6">
        <f t="shared" si="3"/>
        <v>2.1042897082391481E-7</v>
      </c>
      <c r="GX2" s="6">
        <f t="shared" si="3"/>
        <v>1.9780323257447996E-7</v>
      </c>
      <c r="GY2" s="6">
        <f t="shared" si="3"/>
        <v>1.8593503862001111E-7</v>
      </c>
      <c r="GZ2" s="6">
        <f t="shared" si="3"/>
        <v>1.7477893630281048E-7</v>
      </c>
      <c r="HA2" s="6">
        <f t="shared" si="3"/>
        <v>1.6429220012464181E-7</v>
      </c>
      <c r="HB2" s="6">
        <f t="shared" si="3"/>
        <v>1.5443466811716332E-7</v>
      </c>
      <c r="HC2" s="6">
        <f t="shared" si="3"/>
        <v>1.4516858803013352E-7</v>
      </c>
      <c r="HD2" s="6">
        <f t="shared" si="3"/>
        <v>1.3645847274832551E-7</v>
      </c>
      <c r="HE2" s="6">
        <f t="shared" si="3"/>
        <v>1.2827096438342598E-7</v>
      </c>
      <c r="HF2" s="6">
        <f t="shared" si="3"/>
        <v>1.205747065204204E-7</v>
      </c>
      <c r="HG2" s="6">
        <f t="shared" si="3"/>
        <v>1.1334022412919516E-7</v>
      </c>
      <c r="HH2" s="6">
        <f t="shared" si="3"/>
        <v>1.0653981068144348E-7</v>
      </c>
      <c r="HI2" s="6">
        <f t="shared" si="3"/>
        <v>1.0014742204055685E-7</v>
      </c>
      <c r="HJ2" s="6">
        <f t="shared" si="3"/>
        <v>9.4138576718123444E-8</v>
      </c>
      <c r="HK2" s="6">
        <f t="shared" si="3"/>
        <v>8.8490262115036039E-8</v>
      </c>
      <c r="HL2" s="6">
        <f t="shared" si="3"/>
        <v>8.3180846388133875E-8</v>
      </c>
      <c r="HM2" s="6">
        <f t="shared" si="3"/>
        <v>7.8189995604845842E-8</v>
      </c>
      <c r="HN2" s="6">
        <f t="shared" si="3"/>
        <v>7.3498595868555103E-8</v>
      </c>
      <c r="HO2" s="6">
        <f t="shared" si="3"/>
        <v>6.9088680116441786E-8</v>
      </c>
      <c r="HP2" s="6">
        <f t="shared" si="3"/>
        <v>6.4943359309455288E-8</v>
      </c>
      <c r="HQ2" s="6">
        <f t="shared" si="3"/>
        <v>6.1046757750887967E-8</v>
      </c>
      <c r="HR2" s="6">
        <f t="shared" si="3"/>
        <v>5.7383952285834687E-8</v>
      </c>
      <c r="HS2" s="6">
        <f t="shared" si="3"/>
        <v>5.3940915148684606E-8</v>
      </c>
      <c r="HT2" s="6">
        <f t="shared" si="3"/>
        <v>5.0704460239763518E-8</v>
      </c>
      <c r="HU2" s="6">
        <f t="shared" si="3"/>
        <v>4.7662192625377701E-8</v>
      </c>
      <c r="HV2" s="6">
        <f t="shared" si="3"/>
        <v>4.4802461067855046E-8</v>
      </c>
      <c r="HW2" s="6">
        <f t="shared" si="3"/>
        <v>4.2114313403783736E-8</v>
      </c>
      <c r="HX2" s="6">
        <f t="shared" si="3"/>
        <v>3.9587454599556722E-8</v>
      </c>
      <c r="HY2" s="6">
        <f t="shared" si="3"/>
        <v>3.7212207323583314E-8</v>
      </c>
      <c r="HZ2" s="6">
        <f t="shared" si="3"/>
        <v>3.4979474884168318E-8</v>
      </c>
      <c r="IA2" s="6">
        <f t="shared" si="3"/>
        <v>3.2880706391118212E-8</v>
      </c>
      <c r="IB2" s="6">
        <f t="shared" si="3"/>
        <v>3.0907864007651127E-8</v>
      </c>
      <c r="IC2" s="6">
        <f t="shared" si="3"/>
        <v>2.9053392167192053E-8</v>
      </c>
      <c r="ID2" s="6">
        <f t="shared" si="3"/>
        <v>2.7310188637160531E-8</v>
      </c>
      <c r="IE2" s="6">
        <f t="shared" si="3"/>
        <v>2.5671577318930894E-8</v>
      </c>
      <c r="IF2" s="6">
        <f t="shared" si="3"/>
        <v>2.4131282679795043E-8</v>
      </c>
      <c r="IG2" s="6">
        <f t="shared" si="3"/>
        <v>2.2683405719007341E-8</v>
      </c>
      <c r="IH2" s="6">
        <f t="shared" si="3"/>
        <v>2.1322401375866899E-8</v>
      </c>
      <c r="II2" s="6">
        <f t="shared" si="3"/>
        <v>2.0043057293314888E-8</v>
      </c>
      <c r="IJ2" s="6">
        <f t="shared" si="3"/>
        <v>1.8840473855715992E-8</v>
      </c>
      <c r="IK2" s="6">
        <f t="shared" si="3"/>
        <v>1.7710045424373028E-8</v>
      </c>
      <c r="IL2" s="6">
        <f t="shared" si="3"/>
        <v>1.664744269891065E-8</v>
      </c>
      <c r="IM2" s="6">
        <f t="shared" si="3"/>
        <v>1.5648596136976011E-8</v>
      </c>
      <c r="IN2" s="6">
        <f t="shared" si="3"/>
        <v>1.4709680368757451E-8</v>
      </c>
      <c r="IO2" s="6">
        <f t="shared" si="3"/>
        <v>1.3827099546632002E-8</v>
      </c>
      <c r="IP2" s="6">
        <f t="shared" si="3"/>
        <v>1.2997473573834084E-8</v>
      </c>
      <c r="IQ2" s="6">
        <f t="shared" si="3"/>
        <v>1.2217625159404037E-8</v>
      </c>
      <c r="IR2" s="6">
        <f t="shared" si="3"/>
        <v>1.1484567649839795E-8</v>
      </c>
      <c r="IS2" s="6">
        <f t="shared" si="3"/>
        <v>1.0795493590849407E-8</v>
      </c>
      <c r="IT2" s="6">
        <f t="shared" si="3"/>
        <v>1.0147763975398443E-8</v>
      </c>
      <c r="IU2" s="6">
        <f t="shared" si="3"/>
        <v>9.5388981368745347E-9</v>
      </c>
      <c r="IV2" s="6">
        <f t="shared" si="3"/>
        <v>8.9665642486620629E-9</v>
      </c>
    </row>
    <row r="3" spans="1:256" x14ac:dyDescent="0.5">
      <c r="B3" s="5">
        <v>1</v>
      </c>
      <c r="C3" s="5">
        <v>2</v>
      </c>
      <c r="D3" s="5">
        <v>3</v>
      </c>
      <c r="E3" s="5">
        <v>4</v>
      </c>
      <c r="F3" s="5">
        <v>5</v>
      </c>
      <c r="G3" s="5">
        <v>6</v>
      </c>
      <c r="H3" s="5">
        <v>7</v>
      </c>
      <c r="I3" s="5">
        <v>8</v>
      </c>
      <c r="J3" s="5">
        <v>9</v>
      </c>
      <c r="K3" s="5">
        <v>10</v>
      </c>
      <c r="L3" s="5">
        <v>11</v>
      </c>
      <c r="M3" s="5">
        <v>12</v>
      </c>
      <c r="N3" s="5">
        <v>13</v>
      </c>
      <c r="O3" s="5">
        <v>14</v>
      </c>
      <c r="P3" s="5">
        <v>15</v>
      </c>
      <c r="Q3" s="5">
        <v>16</v>
      </c>
      <c r="R3" s="5">
        <v>17</v>
      </c>
      <c r="S3" s="5">
        <v>18</v>
      </c>
      <c r="T3" s="5">
        <v>19</v>
      </c>
      <c r="U3" s="5">
        <v>20</v>
      </c>
      <c r="V3" s="5">
        <v>21</v>
      </c>
      <c r="W3" s="5">
        <v>22</v>
      </c>
      <c r="X3" s="5">
        <v>23</v>
      </c>
      <c r="Y3" s="5">
        <v>24</v>
      </c>
      <c r="Z3" s="5">
        <v>25</v>
      </c>
      <c r="AA3" s="5">
        <v>26</v>
      </c>
      <c r="AB3" s="5">
        <v>27</v>
      </c>
      <c r="AC3" s="5">
        <v>28</v>
      </c>
      <c r="AD3" s="5">
        <v>29</v>
      </c>
      <c r="AE3" s="5">
        <v>30</v>
      </c>
      <c r="AF3" s="5">
        <v>31</v>
      </c>
      <c r="AG3" s="5">
        <v>32</v>
      </c>
      <c r="AH3" s="5">
        <v>33</v>
      </c>
      <c r="AI3" s="5">
        <v>34</v>
      </c>
      <c r="AJ3" s="5">
        <v>35</v>
      </c>
      <c r="AK3" s="5">
        <v>36</v>
      </c>
      <c r="AL3" s="5">
        <v>37</v>
      </c>
      <c r="AM3" s="5">
        <v>38</v>
      </c>
      <c r="AN3" s="5">
        <v>39</v>
      </c>
      <c r="AO3" s="5">
        <v>40</v>
      </c>
      <c r="AP3" s="5">
        <v>41</v>
      </c>
      <c r="AQ3" s="5">
        <v>42</v>
      </c>
      <c r="AR3" s="5">
        <v>43</v>
      </c>
      <c r="AS3" s="5">
        <v>44</v>
      </c>
      <c r="AT3" s="5">
        <v>45</v>
      </c>
      <c r="AU3" s="5">
        <v>46</v>
      </c>
      <c r="AV3" s="5">
        <v>47</v>
      </c>
      <c r="AW3" s="5">
        <v>48</v>
      </c>
      <c r="AX3" s="5">
        <v>49</v>
      </c>
      <c r="AY3" s="5">
        <v>50</v>
      </c>
      <c r="AZ3" s="5">
        <v>51</v>
      </c>
      <c r="BA3" s="5">
        <v>52</v>
      </c>
      <c r="BB3" s="5">
        <v>53</v>
      </c>
      <c r="BC3" s="5">
        <v>54</v>
      </c>
      <c r="BD3" s="5">
        <v>55</v>
      </c>
      <c r="BE3" s="5">
        <v>56</v>
      </c>
      <c r="BF3" s="5">
        <v>57</v>
      </c>
      <c r="BG3" s="5">
        <v>58</v>
      </c>
      <c r="BH3" s="5">
        <v>59</v>
      </c>
      <c r="BI3" s="5">
        <v>60</v>
      </c>
      <c r="BJ3" s="5">
        <v>61</v>
      </c>
      <c r="BK3" s="5">
        <v>62</v>
      </c>
      <c r="BL3" s="5">
        <v>63</v>
      </c>
      <c r="BM3" s="5">
        <v>64</v>
      </c>
      <c r="BN3" s="5">
        <v>65</v>
      </c>
      <c r="BO3" s="5">
        <v>66</v>
      </c>
      <c r="BP3" s="5">
        <v>67</v>
      </c>
      <c r="BQ3" s="5">
        <v>68</v>
      </c>
      <c r="BR3" s="5">
        <v>69</v>
      </c>
      <c r="BS3" s="5">
        <v>70</v>
      </c>
      <c r="BT3" s="5">
        <v>71</v>
      </c>
      <c r="BU3" s="5">
        <v>72</v>
      </c>
      <c r="BV3" s="5">
        <v>73</v>
      </c>
      <c r="BW3" s="5">
        <v>74</v>
      </c>
      <c r="BX3" s="5">
        <v>75</v>
      </c>
      <c r="BY3" s="5">
        <v>76</v>
      </c>
      <c r="BZ3" s="5">
        <v>77</v>
      </c>
      <c r="CA3" s="5">
        <v>78</v>
      </c>
      <c r="CB3" s="5">
        <v>79</v>
      </c>
      <c r="CC3" s="5">
        <v>80</v>
      </c>
      <c r="CD3" s="5">
        <v>81</v>
      </c>
      <c r="CE3" s="5">
        <v>82</v>
      </c>
      <c r="CF3" s="5">
        <v>83</v>
      </c>
      <c r="CG3" s="5">
        <v>84</v>
      </c>
      <c r="CH3" s="5">
        <v>85</v>
      </c>
      <c r="CI3" s="5">
        <v>86</v>
      </c>
      <c r="CJ3" s="5">
        <v>87</v>
      </c>
      <c r="CK3" s="5">
        <v>88</v>
      </c>
      <c r="CL3" s="5">
        <v>89</v>
      </c>
      <c r="CM3" s="5">
        <v>90</v>
      </c>
      <c r="CN3" s="5">
        <v>91</v>
      </c>
      <c r="CO3" s="5">
        <v>92</v>
      </c>
      <c r="CP3" s="5">
        <v>93</v>
      </c>
      <c r="CQ3" s="5">
        <v>94</v>
      </c>
      <c r="CR3" s="5">
        <v>95</v>
      </c>
      <c r="CS3" s="5">
        <v>96</v>
      </c>
      <c r="CT3" s="5">
        <v>97</v>
      </c>
      <c r="CU3" s="5">
        <v>98</v>
      </c>
      <c r="CV3" s="5">
        <v>99</v>
      </c>
      <c r="CW3" s="5">
        <v>100</v>
      </c>
      <c r="CX3" s="5">
        <v>101</v>
      </c>
      <c r="CY3" s="5">
        <v>102</v>
      </c>
      <c r="CZ3" s="5">
        <v>103</v>
      </c>
      <c r="DA3" s="5">
        <v>104</v>
      </c>
      <c r="DB3" s="5">
        <v>105</v>
      </c>
      <c r="DC3" s="5">
        <v>106</v>
      </c>
      <c r="DD3" s="5">
        <v>107</v>
      </c>
      <c r="DE3" s="5">
        <v>108</v>
      </c>
      <c r="DF3" s="5">
        <v>109</v>
      </c>
      <c r="DG3" s="5">
        <v>110</v>
      </c>
      <c r="DH3" s="5">
        <v>111</v>
      </c>
      <c r="DI3" s="5">
        <v>112</v>
      </c>
      <c r="DJ3" s="5">
        <v>113</v>
      </c>
      <c r="DK3" s="5">
        <v>114</v>
      </c>
      <c r="DL3" s="5">
        <v>115</v>
      </c>
      <c r="DM3" s="5">
        <v>116</v>
      </c>
      <c r="DN3" s="5">
        <v>117</v>
      </c>
      <c r="DO3" s="5">
        <v>118</v>
      </c>
      <c r="DP3" s="7">
        <v>119</v>
      </c>
      <c r="DQ3" s="5">
        <v>120</v>
      </c>
      <c r="DR3" s="5">
        <v>121</v>
      </c>
      <c r="DS3" s="5">
        <v>122</v>
      </c>
      <c r="DT3" s="5">
        <v>123</v>
      </c>
      <c r="DU3" s="5">
        <v>124</v>
      </c>
      <c r="DV3" s="5">
        <v>125</v>
      </c>
      <c r="DW3" s="5">
        <v>126</v>
      </c>
      <c r="DX3" s="5">
        <v>127</v>
      </c>
      <c r="DY3" s="5">
        <v>128</v>
      </c>
      <c r="DZ3" s="5">
        <v>129</v>
      </c>
      <c r="EA3" s="5">
        <v>130</v>
      </c>
      <c r="EB3" s="5">
        <v>131</v>
      </c>
      <c r="EC3" s="5">
        <v>132</v>
      </c>
      <c r="ED3" s="5">
        <v>133</v>
      </c>
      <c r="EE3" s="5">
        <v>134</v>
      </c>
      <c r="EF3" s="5">
        <v>135</v>
      </c>
      <c r="EG3" s="5">
        <v>136</v>
      </c>
      <c r="EH3" s="5">
        <v>137</v>
      </c>
      <c r="EI3" s="5">
        <v>138</v>
      </c>
      <c r="EJ3" s="5">
        <v>139</v>
      </c>
      <c r="EK3" s="5">
        <v>140</v>
      </c>
      <c r="EL3" s="5">
        <v>141</v>
      </c>
      <c r="EM3" s="5">
        <v>142</v>
      </c>
      <c r="EN3" s="5">
        <v>143</v>
      </c>
      <c r="EO3" s="5">
        <v>144</v>
      </c>
      <c r="EP3" s="5">
        <v>145</v>
      </c>
      <c r="EQ3" s="5">
        <v>146</v>
      </c>
      <c r="ER3" s="5">
        <v>147</v>
      </c>
      <c r="ES3" s="5">
        <v>148</v>
      </c>
      <c r="ET3" s="5">
        <v>149</v>
      </c>
      <c r="EU3" s="5">
        <v>150</v>
      </c>
      <c r="EV3" s="5">
        <v>151</v>
      </c>
      <c r="EW3" s="5">
        <v>152</v>
      </c>
      <c r="EX3" s="5">
        <v>153</v>
      </c>
      <c r="EY3" s="5">
        <v>154</v>
      </c>
      <c r="EZ3" s="5">
        <v>155</v>
      </c>
      <c r="FA3" s="5">
        <v>156</v>
      </c>
      <c r="FB3" s="5">
        <v>157</v>
      </c>
      <c r="FC3" s="5">
        <v>158</v>
      </c>
      <c r="FD3" s="5">
        <v>159</v>
      </c>
      <c r="FE3" s="5">
        <v>160</v>
      </c>
      <c r="FF3" s="5">
        <v>161</v>
      </c>
      <c r="FG3" s="5">
        <v>162</v>
      </c>
      <c r="FH3" s="5">
        <v>163</v>
      </c>
      <c r="FI3" s="5">
        <v>164</v>
      </c>
      <c r="FJ3" s="5">
        <v>165</v>
      </c>
      <c r="FK3" s="5">
        <v>166</v>
      </c>
      <c r="FL3" s="5">
        <v>167</v>
      </c>
      <c r="FM3" s="5">
        <v>168</v>
      </c>
      <c r="FN3" s="5">
        <v>169</v>
      </c>
      <c r="FO3" s="5">
        <v>170</v>
      </c>
      <c r="FP3" s="5">
        <v>171</v>
      </c>
      <c r="FQ3" s="5">
        <v>172</v>
      </c>
      <c r="FR3" s="5">
        <v>173</v>
      </c>
      <c r="FS3" s="5">
        <v>174</v>
      </c>
      <c r="FT3" s="5">
        <v>175</v>
      </c>
      <c r="FU3" s="5">
        <v>176</v>
      </c>
      <c r="FV3" s="5">
        <v>177</v>
      </c>
      <c r="FW3" s="5">
        <v>178</v>
      </c>
      <c r="FX3" s="5">
        <v>179</v>
      </c>
      <c r="FY3" s="5">
        <v>180</v>
      </c>
      <c r="FZ3" s="5">
        <v>181</v>
      </c>
      <c r="GA3" s="5">
        <v>182</v>
      </c>
      <c r="GB3" s="5">
        <v>183</v>
      </c>
      <c r="GC3" s="5">
        <v>184</v>
      </c>
      <c r="GD3" s="5">
        <v>185</v>
      </c>
      <c r="GE3" s="5">
        <v>186</v>
      </c>
      <c r="GF3" s="5">
        <v>187</v>
      </c>
      <c r="GG3" s="5">
        <v>188</v>
      </c>
      <c r="GH3" s="5">
        <v>189</v>
      </c>
      <c r="GI3" s="5">
        <v>190</v>
      </c>
      <c r="GJ3" s="5">
        <v>191</v>
      </c>
      <c r="GK3" s="5">
        <v>192</v>
      </c>
      <c r="GL3" s="5">
        <v>193</v>
      </c>
      <c r="GM3" s="5">
        <v>194</v>
      </c>
      <c r="GN3" s="5">
        <v>195</v>
      </c>
      <c r="GO3" s="5">
        <v>196</v>
      </c>
      <c r="GP3" s="5">
        <v>197</v>
      </c>
      <c r="GQ3" s="5">
        <v>198</v>
      </c>
      <c r="GR3" s="5">
        <v>199</v>
      </c>
      <c r="GS3" s="5">
        <v>200</v>
      </c>
      <c r="GT3" s="5">
        <v>201</v>
      </c>
      <c r="GU3" s="5">
        <v>202</v>
      </c>
      <c r="GV3" s="5">
        <v>203</v>
      </c>
      <c r="GW3" s="5">
        <v>204</v>
      </c>
      <c r="GX3" s="5">
        <v>205</v>
      </c>
      <c r="GY3" s="5">
        <v>206</v>
      </c>
      <c r="GZ3" s="5">
        <v>207</v>
      </c>
      <c r="HA3" s="5">
        <v>208</v>
      </c>
      <c r="HB3" s="5">
        <v>209</v>
      </c>
      <c r="HC3" s="5">
        <v>210</v>
      </c>
      <c r="HD3" s="5">
        <v>211</v>
      </c>
      <c r="HE3" s="5">
        <v>212</v>
      </c>
      <c r="HF3" s="5">
        <v>213</v>
      </c>
      <c r="HG3" s="5">
        <v>214</v>
      </c>
      <c r="HH3" s="5">
        <v>215</v>
      </c>
      <c r="HI3" s="5">
        <v>216</v>
      </c>
      <c r="HJ3" s="5">
        <v>217</v>
      </c>
      <c r="HK3" s="5">
        <v>218</v>
      </c>
      <c r="HL3" s="5">
        <v>219</v>
      </c>
      <c r="HM3" s="5">
        <v>220</v>
      </c>
      <c r="HN3" s="5">
        <v>221</v>
      </c>
      <c r="HO3" s="5">
        <v>222</v>
      </c>
      <c r="HP3" s="5">
        <v>223</v>
      </c>
      <c r="HQ3" s="5">
        <v>224</v>
      </c>
      <c r="HR3" s="5">
        <v>225</v>
      </c>
      <c r="HS3" s="5">
        <v>226</v>
      </c>
      <c r="HT3" s="5">
        <v>227</v>
      </c>
      <c r="HU3" s="5">
        <v>228</v>
      </c>
      <c r="HV3" s="5">
        <v>229</v>
      </c>
      <c r="HW3" s="5">
        <v>230</v>
      </c>
      <c r="HX3" s="5">
        <v>231</v>
      </c>
      <c r="HY3" s="5">
        <v>232</v>
      </c>
      <c r="HZ3" s="5">
        <v>233</v>
      </c>
      <c r="IA3" s="5">
        <v>234</v>
      </c>
      <c r="IB3" s="5">
        <v>235</v>
      </c>
      <c r="IC3" s="5">
        <v>236</v>
      </c>
      <c r="ID3" s="5">
        <v>237</v>
      </c>
      <c r="IE3" s="5">
        <v>238</v>
      </c>
      <c r="IF3" s="5">
        <v>239</v>
      </c>
      <c r="IG3" s="5">
        <v>240</v>
      </c>
      <c r="IH3" s="5">
        <v>241</v>
      </c>
      <c r="II3" s="5">
        <v>242</v>
      </c>
      <c r="IJ3" s="5">
        <v>243</v>
      </c>
      <c r="IK3" s="5">
        <v>244</v>
      </c>
      <c r="IL3" s="5">
        <v>245</v>
      </c>
      <c r="IM3" s="5">
        <v>246</v>
      </c>
      <c r="IN3" s="5">
        <v>247</v>
      </c>
      <c r="IO3" s="5">
        <v>248</v>
      </c>
      <c r="IP3" s="5">
        <v>249</v>
      </c>
      <c r="IQ3" s="5">
        <v>250</v>
      </c>
      <c r="IR3" s="5">
        <v>251</v>
      </c>
      <c r="IS3" s="5">
        <v>252</v>
      </c>
      <c r="IT3" s="5">
        <v>253</v>
      </c>
      <c r="IU3" s="5">
        <v>254</v>
      </c>
      <c r="IV3" s="5">
        <v>255</v>
      </c>
    </row>
    <row r="5" spans="1:256" x14ac:dyDescent="0.5">
      <c r="A5" s="8" t="s">
        <v>1</v>
      </c>
    </row>
    <row r="6" spans="1:256" ht="23.5" thickBot="1" x14ac:dyDescent="0.55000000000000004">
      <c r="A6" s="8">
        <v>0.94</v>
      </c>
    </row>
    <row r="7" spans="1:256" x14ac:dyDescent="0.5">
      <c r="A7" s="9" t="s">
        <v>2</v>
      </c>
    </row>
    <row r="8" spans="1:256" ht="23.5" thickBot="1" x14ac:dyDescent="0.55000000000000004">
      <c r="A8" s="10">
        <f>LN(0.01)/LN(A6)</f>
        <v>74.426507291489386</v>
      </c>
    </row>
    <row r="9" spans="1:256" x14ac:dyDescent="0.5">
      <c r="A9" s="11"/>
    </row>
  </sheetData>
  <phoneticPr fontId="5" type="noConversion"/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FB261-E15F-4A86-8C00-E91946D6396C}">
  <dimension ref="A1:F301"/>
  <sheetViews>
    <sheetView zoomScale="170" zoomScaleNormal="170" workbookViewId="0"/>
  </sheetViews>
  <sheetFormatPr defaultRowHeight="12.5" x14ac:dyDescent="0.25"/>
  <cols>
    <col min="1" max="2" width="14.26953125" customWidth="1"/>
    <col min="4" max="4" width="14.453125" bestFit="1" customWidth="1"/>
    <col min="5" max="5" width="11.7265625" customWidth="1"/>
    <col min="6" max="6" width="10.7265625" customWidth="1"/>
    <col min="7" max="7" width="10.54296875" bestFit="1" customWidth="1"/>
  </cols>
  <sheetData>
    <row r="1" spans="1:6" ht="13" x14ac:dyDescent="0.3">
      <c r="A1" s="1" t="s">
        <v>0</v>
      </c>
      <c r="B1" s="1" t="s">
        <v>385</v>
      </c>
    </row>
    <row r="2" spans="1:6" ht="13" x14ac:dyDescent="0.3">
      <c r="A2" s="2">
        <v>45852</v>
      </c>
      <c r="B2" s="12">
        <v>2.0325203252032089E-3</v>
      </c>
      <c r="D2" s="71" t="s">
        <v>58</v>
      </c>
      <c r="E2" s="71" t="s">
        <v>59</v>
      </c>
      <c r="F2" s="71" t="s">
        <v>60</v>
      </c>
    </row>
    <row r="3" spans="1:6" ht="13" x14ac:dyDescent="0.3">
      <c r="A3" s="2">
        <v>45853</v>
      </c>
      <c r="B3" s="12">
        <v>-1.0953346855983648E-2</v>
      </c>
      <c r="D3" s="72"/>
      <c r="E3" s="124"/>
      <c r="F3" s="124"/>
    </row>
    <row r="4" spans="1:6" ht="13" x14ac:dyDescent="0.3">
      <c r="A4" s="2">
        <v>45854</v>
      </c>
      <c r="B4" s="12">
        <v>1.8457752255946374E-3</v>
      </c>
    </row>
    <row r="5" spans="1:6" ht="13" x14ac:dyDescent="0.3">
      <c r="A5" s="2">
        <v>45855</v>
      </c>
      <c r="B5" s="12">
        <v>8.2906857727739307E-3</v>
      </c>
    </row>
    <row r="6" spans="1:6" ht="13" x14ac:dyDescent="0.3">
      <c r="A6" s="2">
        <v>45856</v>
      </c>
      <c r="B6" s="12">
        <v>1.1166379047811625E-3</v>
      </c>
    </row>
    <row r="7" spans="1:6" ht="13" x14ac:dyDescent="0.3">
      <c r="A7" s="2">
        <v>45859</v>
      </c>
      <c r="B7" s="12">
        <v>-1.6223889677550206E-3</v>
      </c>
    </row>
    <row r="8" spans="1:6" ht="13" x14ac:dyDescent="0.3">
      <c r="A8" s="2">
        <v>45860</v>
      </c>
      <c r="B8" s="12">
        <v>-2.0312817387778469E-4</v>
      </c>
    </row>
    <row r="9" spans="1:6" ht="13" x14ac:dyDescent="0.3">
      <c r="A9" s="2">
        <v>45861</v>
      </c>
      <c r="B9" s="12">
        <v>1.9504266558309648E-2</v>
      </c>
    </row>
    <row r="10" spans="1:6" ht="13" x14ac:dyDescent="0.3">
      <c r="A10" s="2">
        <v>45862</v>
      </c>
      <c r="B10" s="12">
        <v>9.565563969709057E-3</v>
      </c>
    </row>
    <row r="11" spans="1:6" ht="13" x14ac:dyDescent="0.3">
      <c r="A11" s="2">
        <v>45863</v>
      </c>
      <c r="B11" s="12">
        <v>-1.3817607579944084E-3</v>
      </c>
    </row>
    <row r="12" spans="1:6" ht="13" x14ac:dyDescent="0.3">
      <c r="A12" s="2">
        <v>45866</v>
      </c>
      <c r="B12" s="12">
        <v>5.139355603874244E-3</v>
      </c>
    </row>
    <row r="13" spans="1:6" ht="13" x14ac:dyDescent="0.3">
      <c r="A13" s="2">
        <v>45867</v>
      </c>
      <c r="B13" s="12">
        <v>2.2222222222222306E-2</v>
      </c>
    </row>
    <row r="14" spans="1:6" ht="13" x14ac:dyDescent="0.3">
      <c r="A14" s="2">
        <v>45868</v>
      </c>
      <c r="B14" s="12">
        <v>4.3863024240092294E-2</v>
      </c>
    </row>
    <row r="15" spans="1:6" ht="13" x14ac:dyDescent="0.3">
      <c r="A15" s="2">
        <v>45869</v>
      </c>
      <c r="B15" s="12">
        <v>-2.4143015112421715E-2</v>
      </c>
    </row>
    <row r="16" spans="1:6" ht="13" x14ac:dyDescent="0.3">
      <c r="A16" s="2">
        <v>45870</v>
      </c>
      <c r="B16" s="12">
        <v>-5.5712936732766748E-2</v>
      </c>
    </row>
    <row r="17" spans="1:2" ht="13" x14ac:dyDescent="0.3">
      <c r="A17" s="2">
        <v>45873</v>
      </c>
      <c r="B17" s="12">
        <v>3.2399999999999984E-2</v>
      </c>
    </row>
    <row r="18" spans="1:2" ht="13" x14ac:dyDescent="0.3">
      <c r="A18" s="2">
        <v>45874</v>
      </c>
      <c r="B18" s="12">
        <v>-5.8117008911275185E-3</v>
      </c>
    </row>
    <row r="19" spans="1:2" ht="13" x14ac:dyDescent="0.3">
      <c r="A19" s="2">
        <v>45875</v>
      </c>
      <c r="B19" s="12">
        <v>7.9890880748247021E-3</v>
      </c>
    </row>
    <row r="20" spans="1:2" ht="13" x14ac:dyDescent="0.3">
      <c r="A20" s="2">
        <v>45876</v>
      </c>
      <c r="B20" s="12">
        <v>1.6431471099941999E-2</v>
      </c>
    </row>
    <row r="21" spans="1:2" ht="13" x14ac:dyDescent="0.3">
      <c r="A21" s="2">
        <v>45877</v>
      </c>
      <c r="B21" s="12">
        <v>1.4834537847090204E-2</v>
      </c>
    </row>
    <row r="22" spans="1:2" ht="13" x14ac:dyDescent="0.3">
      <c r="A22" s="2">
        <v>45880</v>
      </c>
      <c r="B22" s="12">
        <v>-2.061469265367339E-3</v>
      </c>
    </row>
    <row r="23" spans="1:2" ht="13" x14ac:dyDescent="0.3">
      <c r="A23" s="2">
        <v>45881</v>
      </c>
      <c r="B23" s="12">
        <v>3.3802816901408062E-3</v>
      </c>
    </row>
    <row r="24" spans="1:2" ht="13" x14ac:dyDescent="0.3">
      <c r="A24" s="2">
        <v>45882</v>
      </c>
      <c r="B24" s="12">
        <v>1.6282987085906746E-2</v>
      </c>
    </row>
    <row r="25" spans="1:2" ht="13" x14ac:dyDescent="0.3">
      <c r="A25" s="2">
        <v>45883</v>
      </c>
      <c r="B25" s="12">
        <v>1.4548802946593118E-2</v>
      </c>
    </row>
    <row r="26" spans="1:2" ht="13" x14ac:dyDescent="0.3">
      <c r="A26" s="2">
        <v>45884</v>
      </c>
      <c r="B26" s="12">
        <v>0</v>
      </c>
    </row>
    <row r="27" spans="1:2" ht="13" x14ac:dyDescent="0.3">
      <c r="A27" s="2">
        <v>45887</v>
      </c>
      <c r="B27" s="12">
        <v>-3.6304229442730915E-3</v>
      </c>
    </row>
    <row r="28" spans="1:2" ht="13" x14ac:dyDescent="0.3">
      <c r="A28" s="2">
        <v>45888</v>
      </c>
      <c r="B28" s="12">
        <v>2.1133175441792777E-2</v>
      </c>
    </row>
    <row r="29" spans="1:2" ht="13" x14ac:dyDescent="0.3">
      <c r="A29" s="2">
        <v>45889</v>
      </c>
      <c r="B29" s="12">
        <v>-5.7091882247992908E-3</v>
      </c>
    </row>
    <row r="30" spans="1:2" ht="13" x14ac:dyDescent="0.3">
      <c r="A30" s="2">
        <v>45890</v>
      </c>
      <c r="B30" s="12">
        <v>6.4597164902206322E-3</v>
      </c>
    </row>
    <row r="31" spans="1:2" ht="13" x14ac:dyDescent="0.3">
      <c r="A31" s="2">
        <v>45891</v>
      </c>
      <c r="B31" s="12">
        <v>5.8834016758781181E-3</v>
      </c>
    </row>
    <row r="32" spans="1:2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00A6-62E0-4C43-9976-0D9D2E99AFF9}">
  <dimension ref="A1:I388"/>
  <sheetViews>
    <sheetView zoomScale="150" zoomScaleNormal="150" workbookViewId="0"/>
  </sheetViews>
  <sheetFormatPr defaultColWidth="9.1796875" defaultRowHeight="12.5" x14ac:dyDescent="0.25"/>
  <cols>
    <col min="1" max="3" width="9.1796875" style="68"/>
    <col min="4" max="4" width="14.1796875" style="68" bestFit="1" customWidth="1"/>
    <col min="5" max="16384" width="9.1796875" style="68"/>
  </cols>
  <sheetData>
    <row r="1" spans="1:9" x14ac:dyDescent="0.25">
      <c r="A1" s="67"/>
      <c r="B1" s="241" t="s">
        <v>54</v>
      </c>
      <c r="G1" s="69" t="s">
        <v>55</v>
      </c>
      <c r="H1" s="69" t="s">
        <v>56</v>
      </c>
      <c r="I1" s="68" t="s">
        <v>57</v>
      </c>
    </row>
    <row r="2" spans="1:9" x14ac:dyDescent="0.25">
      <c r="A2" s="242">
        <v>40480</v>
      </c>
      <c r="B2" s="243">
        <v>2.2538214159535386E-2</v>
      </c>
      <c r="G2" s="69">
        <v>5.342075737261831E-2</v>
      </c>
      <c r="H2" s="69">
        <v>5.16070332204802E-2</v>
      </c>
      <c r="I2" s="68">
        <v>1</v>
      </c>
    </row>
    <row r="3" spans="1:9" x14ac:dyDescent="0.25">
      <c r="A3" s="242">
        <v>40451</v>
      </c>
      <c r="B3" s="243">
        <v>1.195990445136208E-2</v>
      </c>
      <c r="G3" s="69">
        <v>5.3213045964285971E-2</v>
      </c>
      <c r="H3" s="69">
        <v>5.0718407921127077E-2</v>
      </c>
      <c r="I3" s="68">
        <v>2</v>
      </c>
    </row>
    <row r="4" spans="1:9" x14ac:dyDescent="0.25">
      <c r="A4" s="242">
        <v>40421</v>
      </c>
      <c r="B4" s="243">
        <v>-2.0500051553874576E-2</v>
      </c>
      <c r="G4" s="69">
        <v>4.6366241617126852E-2</v>
      </c>
      <c r="H4" s="69">
        <v>4.8040163260296843E-2</v>
      </c>
      <c r="I4" s="68">
        <v>3</v>
      </c>
    </row>
    <row r="5" spans="1:9" x14ac:dyDescent="0.25">
      <c r="A5" s="242">
        <v>40389</v>
      </c>
      <c r="B5" s="243">
        <v>6.543794687429827E-3</v>
      </c>
      <c r="G5" s="69">
        <v>4.3985972823594073E-2</v>
      </c>
      <c r="H5" s="69">
        <v>4.7055832284285233E-2</v>
      </c>
      <c r="I5" s="68">
        <v>4</v>
      </c>
    </row>
    <row r="6" spans="1:9" x14ac:dyDescent="0.25">
      <c r="A6" s="242">
        <v>40359</v>
      </c>
      <c r="B6" s="243">
        <v>-5.1938373541248306E-2</v>
      </c>
      <c r="G6" s="69">
        <v>4.3407005880344816E-2</v>
      </c>
      <c r="H6" s="69">
        <v>4.6071157197021595E-2</v>
      </c>
      <c r="I6" s="68">
        <v>5</v>
      </c>
    </row>
    <row r="7" spans="1:9" x14ac:dyDescent="0.25">
      <c r="A7" s="242">
        <v>40329</v>
      </c>
      <c r="B7" s="243">
        <v>-7.5491367937773335E-3</v>
      </c>
      <c r="G7" s="69">
        <v>4.2921602075140765E-2</v>
      </c>
      <c r="H7" s="69">
        <v>4.5145154919885376E-2</v>
      </c>
      <c r="I7" s="68">
        <v>6</v>
      </c>
    </row>
    <row r="8" spans="1:9" x14ac:dyDescent="0.25">
      <c r="A8" s="242">
        <v>40298</v>
      </c>
      <c r="B8" s="243">
        <v>2.7479558722388386E-2</v>
      </c>
      <c r="G8" s="69">
        <v>4.5695989922940543E-2</v>
      </c>
      <c r="H8" s="69">
        <v>5.050734162475836E-2</v>
      </c>
      <c r="I8" s="68">
        <v>7</v>
      </c>
    </row>
    <row r="9" spans="1:9" x14ac:dyDescent="0.25">
      <c r="A9" s="242">
        <v>40268</v>
      </c>
      <c r="B9" s="243">
        <v>6.5438820164005707E-2</v>
      </c>
      <c r="G9" s="69">
        <v>4.5248412842628989E-2</v>
      </c>
      <c r="H9" s="69">
        <v>4.9450150409653219E-2</v>
      </c>
      <c r="I9" s="68">
        <v>8</v>
      </c>
    </row>
    <row r="10" spans="1:9" x14ac:dyDescent="0.25">
      <c r="A10" s="242">
        <v>40235</v>
      </c>
      <c r="B10" s="243">
        <v>5.8508538066739613E-2</v>
      </c>
      <c r="G10" s="69">
        <v>4.5604649980187817E-2</v>
      </c>
      <c r="H10" s="69">
        <v>4.9865360671051538E-2</v>
      </c>
      <c r="I10" s="68">
        <v>9</v>
      </c>
    </row>
    <row r="11" spans="1:9" x14ac:dyDescent="0.25">
      <c r="A11" s="242">
        <v>40207</v>
      </c>
      <c r="B11" s="243">
        <v>-5.6760351909251883E-3</v>
      </c>
      <c r="G11" s="69">
        <v>4.6244308897437754E-2</v>
      </c>
      <c r="H11" s="69">
        <v>5.0172403348109774E-2</v>
      </c>
      <c r="I11" s="68">
        <v>10</v>
      </c>
    </row>
    <row r="12" spans="1:9" x14ac:dyDescent="0.25">
      <c r="A12" s="242">
        <v>40178</v>
      </c>
      <c r="B12" s="243">
        <v>6.2652764595217514E-2</v>
      </c>
      <c r="G12" s="69">
        <v>4.629353642987858E-2</v>
      </c>
      <c r="H12" s="69">
        <v>4.9694595100531938E-2</v>
      </c>
      <c r="I12" s="68">
        <v>11</v>
      </c>
    </row>
    <row r="13" spans="1:9" x14ac:dyDescent="0.25">
      <c r="A13" s="242">
        <v>40147</v>
      </c>
      <c r="B13" s="243">
        <v>4.1251544087259395E-2</v>
      </c>
      <c r="G13" s="69">
        <v>4.6301683141801393E-2</v>
      </c>
      <c r="H13" s="69">
        <v>4.908603203658999E-2</v>
      </c>
      <c r="I13" s="68">
        <v>12</v>
      </c>
    </row>
    <row r="14" spans="1:9" x14ac:dyDescent="0.25">
      <c r="A14" s="242">
        <v>40116</v>
      </c>
      <c r="B14" s="243">
        <v>-3.0935875526765355E-2</v>
      </c>
      <c r="G14" s="69">
        <v>4.7656670372466174E-2</v>
      </c>
      <c r="H14" s="69">
        <v>5.2570785624422793E-2</v>
      </c>
      <c r="I14" s="68">
        <v>13</v>
      </c>
    </row>
    <row r="15" spans="1:9" x14ac:dyDescent="0.25">
      <c r="A15" s="242">
        <v>40086</v>
      </c>
      <c r="B15" s="243">
        <v>1.093625604746129E-2</v>
      </c>
      <c r="G15" s="69">
        <v>4.7063295933189787E-2</v>
      </c>
      <c r="H15" s="69">
        <v>5.249114288118796E-2</v>
      </c>
      <c r="I15" s="68">
        <v>14</v>
      </c>
    </row>
    <row r="16" spans="1:9" x14ac:dyDescent="0.25">
      <c r="A16" s="242">
        <v>40056</v>
      </c>
      <c r="B16" s="243">
        <v>2.2690715756198632E-2</v>
      </c>
      <c r="G16" s="69">
        <v>4.6645908532900175E-2</v>
      </c>
      <c r="H16" s="69">
        <v>5.143327224207922E-2</v>
      </c>
      <c r="I16" s="68">
        <v>15</v>
      </c>
    </row>
    <row r="17" spans="1:9" x14ac:dyDescent="0.25">
      <c r="A17" s="242">
        <v>40025</v>
      </c>
      <c r="B17" s="243">
        <v>7.3603839612145672E-2</v>
      </c>
      <c r="G17" s="69">
        <v>4.6570558386321362E-2</v>
      </c>
      <c r="H17" s="69">
        <v>5.0471235104225215E-2</v>
      </c>
      <c r="I17" s="68">
        <v>16</v>
      </c>
    </row>
    <row r="18" spans="1:9" x14ac:dyDescent="0.25">
      <c r="A18" s="242">
        <v>39994</v>
      </c>
      <c r="B18" s="243">
        <v>-2.041647433448035E-3</v>
      </c>
      <c r="G18" s="69">
        <v>4.6626427933379753E-2</v>
      </c>
      <c r="H18" s="69">
        <v>5.0142234681351067E-2</v>
      </c>
      <c r="I18" s="68">
        <v>17</v>
      </c>
    </row>
    <row r="19" spans="1:9" x14ac:dyDescent="0.25">
      <c r="A19" s="242">
        <v>39962</v>
      </c>
      <c r="B19" s="243">
        <v>-9.1136590319591537E-3</v>
      </c>
      <c r="G19" s="69">
        <v>4.6991439628579823E-2</v>
      </c>
      <c r="H19" s="69">
        <v>5.1851474316323747E-2</v>
      </c>
      <c r="I19" s="68">
        <v>18</v>
      </c>
    </row>
    <row r="20" spans="1:9" x14ac:dyDescent="0.25">
      <c r="A20" s="242">
        <v>39933</v>
      </c>
      <c r="B20" s="243">
        <v>9.7010488254710259E-2</v>
      </c>
      <c r="G20" s="69">
        <v>4.7256400339807075E-2</v>
      </c>
      <c r="H20" s="69">
        <v>5.2290257461986553E-2</v>
      </c>
      <c r="I20" s="68">
        <v>19</v>
      </c>
    </row>
    <row r="21" spans="1:9" x14ac:dyDescent="0.25">
      <c r="A21" s="242">
        <v>39903</v>
      </c>
      <c r="B21" s="243">
        <v>2.9464020307768957E-2</v>
      </c>
      <c r="G21" s="69">
        <v>4.8641188245969774E-2</v>
      </c>
      <c r="H21" s="69">
        <v>5.3442092389946239E-2</v>
      </c>
      <c r="I21" s="68">
        <v>20</v>
      </c>
    </row>
    <row r="22" spans="1:9" x14ac:dyDescent="0.25">
      <c r="A22" s="242">
        <v>39871</v>
      </c>
      <c r="B22" s="243">
        <v>-9.36521358000173E-2</v>
      </c>
      <c r="G22" s="69">
        <v>4.8172310715862608E-2</v>
      </c>
      <c r="H22" s="69">
        <v>5.236635367526183E-2</v>
      </c>
      <c r="I22" s="68">
        <v>21</v>
      </c>
    </row>
    <row r="23" spans="1:9" x14ac:dyDescent="0.25">
      <c r="A23" s="242">
        <v>39843</v>
      </c>
      <c r="B23" s="243">
        <v>-3.9777264089161379E-3</v>
      </c>
      <c r="G23" s="69">
        <v>4.8392372311237303E-2</v>
      </c>
      <c r="H23" s="69">
        <v>5.2635479633724336E-2</v>
      </c>
      <c r="I23" s="68">
        <v>22</v>
      </c>
    </row>
    <row r="24" spans="1:9" x14ac:dyDescent="0.25">
      <c r="A24" s="242">
        <v>39813</v>
      </c>
      <c r="B24" s="243">
        <v>-7.6215599643348009E-2</v>
      </c>
      <c r="G24" s="69">
        <v>4.8505333756822797E-2</v>
      </c>
      <c r="H24" s="69">
        <v>5.1677576196665916E-2</v>
      </c>
      <c r="I24" s="68">
        <v>23</v>
      </c>
    </row>
    <row r="25" spans="1:9" x14ac:dyDescent="0.25">
      <c r="A25" s="242">
        <v>39780</v>
      </c>
      <c r="B25" s="243">
        <v>-7.4583583643223816E-2</v>
      </c>
      <c r="G25" s="69">
        <v>4.9655748649164611E-2</v>
      </c>
      <c r="H25" s="69">
        <v>5.3341382846960633E-2</v>
      </c>
      <c r="I25" s="68">
        <v>24</v>
      </c>
    </row>
    <row r="26" spans="1:9" x14ac:dyDescent="0.25">
      <c r="A26" s="242">
        <v>39752</v>
      </c>
      <c r="B26" s="243">
        <v>-7.2184023706108436E-2</v>
      </c>
      <c r="G26" s="69">
        <v>4.9783726472615628E-2</v>
      </c>
      <c r="H26" s="69">
        <v>5.2420309621898711E-2</v>
      </c>
      <c r="I26" s="68">
        <v>25</v>
      </c>
    </row>
    <row r="27" spans="1:9" x14ac:dyDescent="0.25">
      <c r="A27" s="242">
        <v>39721</v>
      </c>
      <c r="B27" s="243">
        <v>-6.6022079090945929E-2</v>
      </c>
      <c r="G27" s="69">
        <v>5.1118877210649991E-2</v>
      </c>
      <c r="H27" s="69">
        <v>5.3709591137215677E-2</v>
      </c>
      <c r="I27" s="68">
        <v>26</v>
      </c>
    </row>
    <row r="28" spans="1:9" x14ac:dyDescent="0.25">
      <c r="A28" s="242">
        <v>39689</v>
      </c>
      <c r="B28" s="243">
        <v>7.1681466124206894E-2</v>
      </c>
      <c r="G28" s="69">
        <v>5.0481154022730006E-2</v>
      </c>
      <c r="H28" s="69">
        <v>5.2588541002054325E-2</v>
      </c>
      <c r="I28" s="68">
        <v>27</v>
      </c>
    </row>
    <row r="29" spans="1:9" x14ac:dyDescent="0.25">
      <c r="A29" s="242">
        <v>39660</v>
      </c>
      <c r="B29" s="243">
        <v>-3.1414015101909332E-3</v>
      </c>
      <c r="G29" s="69">
        <v>4.8905245705870716E-2</v>
      </c>
      <c r="H29" s="69">
        <v>5.1348832514322325E-2</v>
      </c>
      <c r="I29" s="68">
        <v>28</v>
      </c>
    </row>
    <row r="30" spans="1:9" x14ac:dyDescent="0.25">
      <c r="A30" s="242">
        <v>39629</v>
      </c>
      <c r="B30" s="243">
        <v>-9.8011371206045195E-2</v>
      </c>
      <c r="G30" s="69">
        <v>4.8798946461763311E-2</v>
      </c>
      <c r="H30" s="69">
        <v>5.0646688799290372E-2</v>
      </c>
      <c r="I30" s="68">
        <v>29</v>
      </c>
    </row>
    <row r="31" spans="1:9" x14ac:dyDescent="0.25">
      <c r="A31" s="242">
        <v>39598</v>
      </c>
      <c r="B31" s="243">
        <v>1.5934552140430602E-2</v>
      </c>
      <c r="G31" s="69">
        <v>4.8994043749780399E-2</v>
      </c>
      <c r="H31" s="69">
        <v>4.9960957296225295E-2</v>
      </c>
      <c r="I31" s="68">
        <v>30</v>
      </c>
    </row>
    <row r="32" spans="1:9" x14ac:dyDescent="0.25">
      <c r="A32" s="242">
        <v>39568</v>
      </c>
      <c r="B32" s="243">
        <v>6.6690891969905186E-2</v>
      </c>
      <c r="G32" s="69">
        <v>4.9010774294130623E-2</v>
      </c>
      <c r="H32" s="69">
        <v>4.902741574003678E-2</v>
      </c>
      <c r="I32" s="68">
        <v>31</v>
      </c>
    </row>
    <row r="33" spans="1:9" x14ac:dyDescent="0.25">
      <c r="A33" s="242">
        <v>39538</v>
      </c>
      <c r="B33" s="243">
        <v>-4.5899228803874537E-2</v>
      </c>
      <c r="G33" s="69">
        <v>5.0736565604934385E-2</v>
      </c>
      <c r="H33" s="69">
        <v>5.3268076030102161E-2</v>
      </c>
      <c r="I33" s="68">
        <v>32</v>
      </c>
    </row>
    <row r="34" spans="1:9" x14ac:dyDescent="0.25">
      <c r="A34" s="242">
        <v>39507</v>
      </c>
      <c r="B34" s="243">
        <v>-5.2198023246300296E-2</v>
      </c>
      <c r="G34" s="69">
        <v>5.2332221318490912E-2</v>
      </c>
      <c r="H34" s="69">
        <v>5.5296894083397122E-2</v>
      </c>
      <c r="I34" s="68">
        <v>33</v>
      </c>
    </row>
    <row r="35" spans="1:9" x14ac:dyDescent="0.25">
      <c r="A35" s="242">
        <v>39478</v>
      </c>
      <c r="B35" s="243">
        <v>-7.1234746592134801E-2</v>
      </c>
      <c r="G35" s="69">
        <v>5.4055502484906162E-2</v>
      </c>
      <c r="H35" s="69">
        <v>5.9370172310511692E-2</v>
      </c>
      <c r="I35" s="68">
        <v>34</v>
      </c>
    </row>
    <row r="36" spans="1:9" x14ac:dyDescent="0.25">
      <c r="A36" s="242">
        <v>39447</v>
      </c>
      <c r="B36" s="243">
        <v>-4.6876309669997562E-3</v>
      </c>
      <c r="G36" s="69">
        <v>5.451583609285085E-2</v>
      </c>
      <c r="H36" s="69">
        <v>5.8938840890623893E-2</v>
      </c>
      <c r="I36" s="68">
        <v>35</v>
      </c>
    </row>
    <row r="37" spans="1:9" x14ac:dyDescent="0.25">
      <c r="A37" s="242">
        <v>39416</v>
      </c>
      <c r="B37" s="243">
        <v>-6.4750250097185602E-2</v>
      </c>
      <c r="G37" s="69">
        <v>5.6317307628867511E-2</v>
      </c>
      <c r="H37" s="69">
        <v>6.1388526737343824E-2</v>
      </c>
      <c r="I37" s="68">
        <v>36</v>
      </c>
    </row>
    <row r="38" spans="1:9" x14ac:dyDescent="0.25">
      <c r="A38" s="242">
        <v>39386</v>
      </c>
      <c r="B38" s="243">
        <v>-3.0310966743707368E-3</v>
      </c>
      <c r="G38" s="69">
        <v>5.5586928037726246E-2</v>
      </c>
      <c r="H38" s="69">
        <v>6.0603878418741423E-2</v>
      </c>
      <c r="I38" s="68">
        <v>37</v>
      </c>
    </row>
    <row r="39" spans="1:9" x14ac:dyDescent="0.25">
      <c r="A39" s="242">
        <v>39353</v>
      </c>
      <c r="B39" s="243">
        <v>1.7514982129405166E-3</v>
      </c>
      <c r="G39" s="69">
        <v>5.5339529652888304E-2</v>
      </c>
      <c r="H39" s="69">
        <v>6.1899724546361036E-2</v>
      </c>
      <c r="I39" s="68">
        <v>38</v>
      </c>
    </row>
    <row r="40" spans="1:9" x14ac:dyDescent="0.25">
      <c r="A40" s="242">
        <v>39325</v>
      </c>
      <c r="B40" s="243">
        <v>1.322074311708521E-2</v>
      </c>
      <c r="G40" s="69">
        <v>5.5961472214528254E-2</v>
      </c>
      <c r="H40" s="69">
        <v>6.2605325567478942E-2</v>
      </c>
      <c r="I40" s="68">
        <v>39</v>
      </c>
    </row>
    <row r="41" spans="1:9" x14ac:dyDescent="0.25">
      <c r="A41" s="242">
        <v>39294</v>
      </c>
      <c r="B41" s="243">
        <v>-4.6205374811144617E-2</v>
      </c>
      <c r="G41" s="69">
        <v>5.6156811578753893E-2</v>
      </c>
      <c r="H41" s="69">
        <v>6.164596226369571E-2</v>
      </c>
      <c r="I41" s="68">
        <v>40</v>
      </c>
    </row>
    <row r="42" spans="1:9" x14ac:dyDescent="0.25">
      <c r="A42" s="242">
        <v>39262</v>
      </c>
      <c r="B42" s="243">
        <v>-2.1707113828375535E-2</v>
      </c>
      <c r="G42" s="69">
        <v>5.6524764778795027E-2</v>
      </c>
      <c r="H42" s="69">
        <v>6.1174832178265116E-2</v>
      </c>
      <c r="I42" s="68">
        <v>41</v>
      </c>
    </row>
    <row r="43" spans="1:9" x14ac:dyDescent="0.25">
      <c r="A43" s="242">
        <v>39233</v>
      </c>
      <c r="B43" s="243">
        <v>4.4438901122922259E-2</v>
      </c>
      <c r="G43" s="69">
        <v>5.7048722609650174E-2</v>
      </c>
      <c r="H43" s="69">
        <v>6.1684545011726453E-2</v>
      </c>
      <c r="I43" s="68">
        <v>42</v>
      </c>
    </row>
    <row r="44" spans="1:9" x14ac:dyDescent="0.25">
      <c r="A44" s="242">
        <v>39202</v>
      </c>
      <c r="B44" s="243">
        <v>1.9920035422722915E-2</v>
      </c>
      <c r="G44" s="69">
        <v>5.6862667698673014E-2</v>
      </c>
      <c r="H44" s="69">
        <v>6.0746830832605188E-2</v>
      </c>
      <c r="I44" s="68">
        <v>43</v>
      </c>
    </row>
    <row r="45" spans="1:9" x14ac:dyDescent="0.25">
      <c r="A45" s="242">
        <v>39171</v>
      </c>
      <c r="B45" s="243">
        <v>1.4791309259567509E-3</v>
      </c>
      <c r="G45" s="69">
        <v>5.6844836372321531E-2</v>
      </c>
      <c r="H45" s="69">
        <v>5.9653571224333693E-2</v>
      </c>
      <c r="I45" s="68">
        <v>44</v>
      </c>
    </row>
    <row r="46" spans="1:9" x14ac:dyDescent="0.25">
      <c r="A46" s="242">
        <v>39141</v>
      </c>
      <c r="B46" s="243">
        <v>-3.9584194184610122E-2</v>
      </c>
      <c r="G46" s="69">
        <v>5.6960572503923133E-2</v>
      </c>
      <c r="H46" s="69">
        <v>5.8656411587841011E-2</v>
      </c>
      <c r="I46" s="68">
        <v>45</v>
      </c>
    </row>
    <row r="47" spans="1:9" x14ac:dyDescent="0.25">
      <c r="A47" s="242">
        <v>39113</v>
      </c>
      <c r="B47" s="243">
        <v>3.4045333264810074E-2</v>
      </c>
      <c r="G47" s="69">
        <v>5.6690727539560018E-2</v>
      </c>
      <c r="H47" s="69">
        <v>5.7628443803018105E-2</v>
      </c>
      <c r="I47" s="68">
        <v>46</v>
      </c>
    </row>
    <row r="48" spans="1:9" x14ac:dyDescent="0.25">
      <c r="A48" s="242">
        <v>39080</v>
      </c>
      <c r="B48" s="243">
        <v>1.2970111832648179E-2</v>
      </c>
      <c r="G48" s="69">
        <v>5.6891059841369641E-2</v>
      </c>
      <c r="H48" s="69">
        <v>5.7499139030373285E-2</v>
      </c>
      <c r="I48" s="68">
        <v>47</v>
      </c>
    </row>
    <row r="49" spans="1:9" x14ac:dyDescent="0.25">
      <c r="A49" s="242">
        <v>39051</v>
      </c>
      <c r="B49" s="243">
        <v>-2.1483562731320682E-2</v>
      </c>
      <c r="G49" s="69">
        <v>5.7068633509737413E-2</v>
      </c>
      <c r="H49" s="69">
        <v>5.7842814688194494E-2</v>
      </c>
      <c r="I49" s="68">
        <v>48</v>
      </c>
    </row>
    <row r="50" spans="1:9" x14ac:dyDescent="0.25">
      <c r="A50" s="242">
        <v>39021</v>
      </c>
      <c r="B50" s="243">
        <v>3.0216146244695929E-2</v>
      </c>
      <c r="G50" s="69">
        <v>5.4721205598217117E-2</v>
      </c>
      <c r="H50" s="69">
        <v>5.6033800676970058E-2</v>
      </c>
      <c r="I50" s="68">
        <v>49</v>
      </c>
    </row>
    <row r="51" spans="1:9" x14ac:dyDescent="0.25">
      <c r="A51" s="242">
        <v>38989</v>
      </c>
      <c r="B51" s="243">
        <v>3.9694598980214879E-2</v>
      </c>
      <c r="G51" s="69">
        <v>5.4769237287238828E-2</v>
      </c>
      <c r="H51" s="69">
        <v>5.5004003168613848E-2</v>
      </c>
      <c r="I51" s="68">
        <v>50</v>
      </c>
    </row>
    <row r="52" spans="1:9" x14ac:dyDescent="0.25">
      <c r="A52" s="242">
        <v>38960</v>
      </c>
      <c r="B52" s="243">
        <v>1.5020009016544211E-2</v>
      </c>
      <c r="G52" s="69">
        <v>6.3579620344025881E-2</v>
      </c>
      <c r="H52" s="69">
        <v>7.5691320227184319E-2</v>
      </c>
      <c r="I52" s="68">
        <v>51</v>
      </c>
    </row>
    <row r="53" spans="1:9" x14ac:dyDescent="0.25">
      <c r="A53" s="242">
        <v>38929</v>
      </c>
      <c r="B53" s="243">
        <v>-1.9189357869642265E-3</v>
      </c>
      <c r="G53" s="69">
        <v>6.6176053137829996E-2</v>
      </c>
      <c r="H53" s="69">
        <v>7.9293654691509619E-2</v>
      </c>
      <c r="I53" s="68">
        <v>52</v>
      </c>
    </row>
    <row r="54" spans="1:9" x14ac:dyDescent="0.25">
      <c r="A54" s="242">
        <v>38898</v>
      </c>
      <c r="B54" s="243">
        <v>1.2046254812395851E-2</v>
      </c>
      <c r="G54" s="69">
        <v>6.6149290603303046E-2</v>
      </c>
      <c r="H54" s="69">
        <v>7.8008624206887228E-2</v>
      </c>
      <c r="I54" s="68">
        <v>53</v>
      </c>
    </row>
    <row r="55" spans="1:9" x14ac:dyDescent="0.25">
      <c r="A55" s="242">
        <v>38868</v>
      </c>
      <c r="B55" s="243">
        <v>-5.6592184884128871E-2</v>
      </c>
      <c r="G55" s="69">
        <v>6.6863115251119223E-2</v>
      </c>
      <c r="H55" s="69">
        <v>7.9200864753013175E-2</v>
      </c>
      <c r="I55" s="68">
        <v>54</v>
      </c>
    </row>
    <row r="56" spans="1:9" x14ac:dyDescent="0.25">
      <c r="A56" s="242">
        <v>38835</v>
      </c>
      <c r="B56" s="243">
        <v>-2.2994771583911833E-2</v>
      </c>
      <c r="G56" s="69">
        <v>6.7073755116446448E-2</v>
      </c>
      <c r="H56" s="69">
        <v>7.8261210009328369E-2</v>
      </c>
      <c r="I56" s="68">
        <v>55</v>
      </c>
    </row>
    <row r="57" spans="1:9" x14ac:dyDescent="0.25">
      <c r="A57" s="242">
        <v>38807</v>
      </c>
      <c r="B57" s="243">
        <v>-7.6909458388511043E-3</v>
      </c>
      <c r="G57" s="69">
        <v>6.7440849498368677E-2</v>
      </c>
      <c r="H57" s="69">
        <v>7.7530158549411546E-2</v>
      </c>
      <c r="I57" s="68">
        <v>56</v>
      </c>
    </row>
    <row r="58" spans="1:9" x14ac:dyDescent="0.25">
      <c r="A58" s="242">
        <v>38776</v>
      </c>
      <c r="B58" s="243">
        <v>1.9253759006318205E-2</v>
      </c>
      <c r="G58" s="69">
        <v>6.6527883879677702E-2</v>
      </c>
      <c r="H58" s="69">
        <v>7.58779111410504E-2</v>
      </c>
      <c r="I58" s="68">
        <v>57</v>
      </c>
    </row>
    <row r="59" spans="1:9" x14ac:dyDescent="0.25">
      <c r="A59" s="242">
        <v>38748</v>
      </c>
      <c r="B59" s="243">
        <v>-9.0831872994123763E-4</v>
      </c>
      <c r="G59" s="69">
        <v>6.6667363269268365E-2</v>
      </c>
      <c r="H59" s="69">
        <v>7.4816204145980544E-2</v>
      </c>
      <c r="I59" s="68">
        <v>58</v>
      </c>
    </row>
    <row r="60" spans="1:9" x14ac:dyDescent="0.25">
      <c r="A60" s="242">
        <v>38716</v>
      </c>
      <c r="B60" s="243">
        <v>-3.1367694099392329E-3</v>
      </c>
      <c r="G60" s="69">
        <v>6.7668727502163364E-2</v>
      </c>
      <c r="H60" s="69">
        <v>7.6147146910879038E-2</v>
      </c>
      <c r="I60" s="68">
        <v>59</v>
      </c>
    </row>
    <row r="61" spans="1:9" x14ac:dyDescent="0.25">
      <c r="A61" s="242">
        <v>38686</v>
      </c>
      <c r="B61" s="243">
        <v>6.0194558666933684E-2</v>
      </c>
      <c r="G61" s="69">
        <v>6.76992667056351E-2</v>
      </c>
      <c r="H61" s="69">
        <v>7.4826584617862554E-2</v>
      </c>
      <c r="I61" s="68">
        <v>60</v>
      </c>
    </row>
    <row r="62" spans="1:9" x14ac:dyDescent="0.25">
      <c r="A62" s="242">
        <v>38656</v>
      </c>
      <c r="B62" s="243">
        <v>-1.5908422006672862E-2</v>
      </c>
      <c r="G62" s="69">
        <v>6.7691518107023882E-2</v>
      </c>
      <c r="H62" s="69">
        <v>7.3649409375952879E-2</v>
      </c>
      <c r="I62" s="68">
        <v>61</v>
      </c>
    </row>
    <row r="63" spans="1:9" x14ac:dyDescent="0.25">
      <c r="A63" s="242">
        <v>38625</v>
      </c>
      <c r="B63" s="243">
        <v>2.043923298932393E-2</v>
      </c>
      <c r="G63" s="69">
        <v>6.7792907034193411E-2</v>
      </c>
      <c r="H63" s="69">
        <v>7.2702761823770071E-2</v>
      </c>
      <c r="I63" s="68">
        <v>62</v>
      </c>
    </row>
    <row r="64" spans="1:9" x14ac:dyDescent="0.25">
      <c r="A64" s="242">
        <v>38595</v>
      </c>
      <c r="B64" s="243">
        <v>-1.9835692773215063E-2</v>
      </c>
      <c r="G64" s="69">
        <v>6.789667127765607E-2</v>
      </c>
      <c r="H64" s="69">
        <v>7.1607229627348293E-2</v>
      </c>
      <c r="I64" s="68">
        <v>63</v>
      </c>
    </row>
    <row r="65" spans="1:9" x14ac:dyDescent="0.25">
      <c r="A65" s="242">
        <v>38562</v>
      </c>
      <c r="B65" s="243">
        <v>3.6306715903421605E-2</v>
      </c>
      <c r="G65" s="69">
        <v>6.7927772330985917E-2</v>
      </c>
      <c r="H65" s="69">
        <v>7.0634726347390292E-2</v>
      </c>
      <c r="I65" s="68">
        <v>64</v>
      </c>
    </row>
    <row r="66" spans="1:9" x14ac:dyDescent="0.25">
      <c r="A66" s="242">
        <v>38533</v>
      </c>
      <c r="B66" s="243">
        <v>2.0735341246646E-2</v>
      </c>
      <c r="G66" s="69">
        <v>6.8041919110009855E-2</v>
      </c>
      <c r="H66" s="69">
        <v>6.9654871309421468E-2</v>
      </c>
      <c r="I66" s="68">
        <v>65</v>
      </c>
    </row>
    <row r="67" spans="1:9" x14ac:dyDescent="0.25">
      <c r="A67" s="242">
        <v>38503</v>
      </c>
      <c r="B67" s="243">
        <v>8.3202495426971224E-2</v>
      </c>
      <c r="G67" s="69">
        <v>7.001024455293739E-2</v>
      </c>
      <c r="H67" s="69">
        <v>7.3417341433235223E-2</v>
      </c>
      <c r="I67" s="68">
        <v>66</v>
      </c>
    </row>
    <row r="68" spans="1:9" x14ac:dyDescent="0.25">
      <c r="A68" s="242">
        <v>38471</v>
      </c>
      <c r="B68" s="243">
        <v>-1.8717943671561432E-2</v>
      </c>
      <c r="G68" s="69">
        <v>6.8603344186650303E-2</v>
      </c>
      <c r="H68" s="69">
        <v>7.2573279955728626E-2</v>
      </c>
      <c r="I68" s="68">
        <v>67</v>
      </c>
    </row>
    <row r="69" spans="1:9" x14ac:dyDescent="0.25">
      <c r="A69" s="242">
        <v>38442</v>
      </c>
      <c r="B69" s="243">
        <v>4.9496002281606E-3</v>
      </c>
      <c r="G69" s="69">
        <v>6.8959186164187891E-2</v>
      </c>
      <c r="H69" s="69">
        <v>7.2277962769879037E-2</v>
      </c>
      <c r="I69" s="68">
        <v>68</v>
      </c>
    </row>
    <row r="70" spans="1:9" x14ac:dyDescent="0.25">
      <c r="A70" s="242">
        <v>38411</v>
      </c>
      <c r="B70" s="243">
        <v>1.6566676220850507E-3</v>
      </c>
      <c r="G70" s="69">
        <v>6.8833898027133328E-2</v>
      </c>
      <c r="H70" s="69">
        <v>7.1424186820437177E-2</v>
      </c>
      <c r="I70" s="68">
        <v>69</v>
      </c>
    </row>
    <row r="71" spans="1:9" x14ac:dyDescent="0.25">
      <c r="A71" s="242">
        <v>38383</v>
      </c>
      <c r="B71" s="243">
        <v>1.810229044530276E-2</v>
      </c>
      <c r="G71" s="69">
        <v>6.9324349721978831E-2</v>
      </c>
      <c r="H71" s="69">
        <v>7.2726597236191237E-2</v>
      </c>
      <c r="I71" s="68">
        <v>70</v>
      </c>
    </row>
    <row r="72" spans="1:9" x14ac:dyDescent="0.25">
      <c r="A72" s="242">
        <v>38352</v>
      </c>
      <c r="B72" s="243">
        <v>8.6768191067803091E-3</v>
      </c>
      <c r="G72" s="69">
        <v>6.9431743268562246E-2</v>
      </c>
      <c r="H72" s="69">
        <v>7.1599164104802521E-2</v>
      </c>
      <c r="I72" s="68">
        <v>71</v>
      </c>
    </row>
    <row r="73" spans="1:9" x14ac:dyDescent="0.25">
      <c r="A73" s="242">
        <v>38321</v>
      </c>
      <c r="B73" s="243">
        <v>-4.392604931520272E-3</v>
      </c>
      <c r="G73" s="69">
        <v>6.9521828091159116E-2</v>
      </c>
      <c r="H73" s="69">
        <v>7.0758832673866998E-2</v>
      </c>
      <c r="I73" s="68">
        <v>72</v>
      </c>
    </row>
    <row r="74" spans="1:9" x14ac:dyDescent="0.25">
      <c r="A74" s="242">
        <v>38289</v>
      </c>
      <c r="B74" s="243">
        <v>-1.2096061738732455E-2</v>
      </c>
      <c r="G74" s="69">
        <v>6.8745072036648286E-2</v>
      </c>
      <c r="H74" s="69">
        <v>7.0227663338670171E-2</v>
      </c>
      <c r="I74" s="68">
        <v>73</v>
      </c>
    </row>
    <row r="75" spans="1:9" x14ac:dyDescent="0.25">
      <c r="A75" s="242">
        <v>38260</v>
      </c>
      <c r="B75" s="243">
        <v>-1.4750698196847711E-2</v>
      </c>
      <c r="G75" s="69">
        <v>6.8878197297225829E-2</v>
      </c>
      <c r="H75" s="69">
        <v>6.9550020480886598E-2</v>
      </c>
      <c r="I75" s="68">
        <v>74</v>
      </c>
    </row>
    <row r="76" spans="1:9" x14ac:dyDescent="0.25">
      <c r="A76" s="242">
        <v>38230</v>
      </c>
      <c r="B76" s="243">
        <v>-2.6096159689276144E-3</v>
      </c>
      <c r="G76" s="69">
        <v>6.9169181482802752E-2</v>
      </c>
      <c r="H76" s="69">
        <v>6.8835521447480785E-2</v>
      </c>
      <c r="I76" s="68">
        <v>75</v>
      </c>
    </row>
    <row r="77" spans="1:9" x14ac:dyDescent="0.25">
      <c r="A77" s="242">
        <v>38198</v>
      </c>
      <c r="B77" s="243">
        <v>-2.596007613051543E-2</v>
      </c>
      <c r="G77" s="69">
        <v>6.9200325092757448E-2</v>
      </c>
      <c r="H77" s="69">
        <v>6.7601549909968306E-2</v>
      </c>
      <c r="I77" s="68">
        <v>76</v>
      </c>
    </row>
    <row r="78" spans="1:9" x14ac:dyDescent="0.25">
      <c r="A78" s="242">
        <v>38168</v>
      </c>
      <c r="B78" s="243">
        <v>2.0993980820437574E-2</v>
      </c>
      <c r="G78" s="69">
        <v>6.9247724759415166E-2</v>
      </c>
      <c r="H78" s="69">
        <v>6.6688420711055338E-2</v>
      </c>
      <c r="I78" s="68">
        <v>77</v>
      </c>
    </row>
    <row r="79" spans="1:9" x14ac:dyDescent="0.25">
      <c r="A79" s="242">
        <v>38138</v>
      </c>
      <c r="B79" s="243">
        <v>-9.1282760921321815E-3</v>
      </c>
      <c r="G79" s="69">
        <v>6.9125673378411037E-2</v>
      </c>
      <c r="H79" s="69">
        <v>6.6816734447015053E-2</v>
      </c>
      <c r="I79" s="68">
        <v>78</v>
      </c>
    </row>
    <row r="80" spans="1:9" x14ac:dyDescent="0.25">
      <c r="A80" s="242">
        <v>38107</v>
      </c>
      <c r="B80" s="243">
        <v>6.3232699903266187E-3</v>
      </c>
      <c r="G80" s="69">
        <v>6.8739382448265954E-2</v>
      </c>
      <c r="H80" s="69">
        <v>6.5568380723364447E-2</v>
      </c>
      <c r="I80" s="68">
        <v>79</v>
      </c>
    </row>
    <row r="81" spans="1:9" x14ac:dyDescent="0.25">
      <c r="A81" s="242">
        <v>38077</v>
      </c>
      <c r="B81" s="243">
        <v>-1.5712551183806323E-3</v>
      </c>
      <c r="G81" s="69">
        <v>6.8105590776841043E-2</v>
      </c>
      <c r="H81" s="69">
        <v>6.4326260922619879E-2</v>
      </c>
      <c r="I81" s="68">
        <v>80</v>
      </c>
    </row>
    <row r="82" spans="1:9" x14ac:dyDescent="0.25">
      <c r="A82" s="242">
        <v>38044</v>
      </c>
      <c r="B82" s="243">
        <v>7.6896687122871565E-3</v>
      </c>
      <c r="G82" s="69">
        <v>6.8261740919183814E-2</v>
      </c>
      <c r="H82" s="69">
        <v>6.3534414557780639E-2</v>
      </c>
      <c r="I82" s="68">
        <v>81</v>
      </c>
    </row>
    <row r="83" spans="1:9" x14ac:dyDescent="0.25">
      <c r="A83" s="242">
        <v>38016</v>
      </c>
      <c r="B83" s="243">
        <v>3.7213820705993772E-2</v>
      </c>
      <c r="G83" s="69">
        <v>6.8990162064448912E-2</v>
      </c>
      <c r="H83" s="69">
        <v>6.5298076845779165E-2</v>
      </c>
      <c r="I83" s="68">
        <v>82</v>
      </c>
    </row>
    <row r="84" spans="1:9" x14ac:dyDescent="0.25">
      <c r="A84" s="242">
        <v>37986</v>
      </c>
      <c r="B84" s="243">
        <v>-2.6490055795107548E-3</v>
      </c>
      <c r="G84" s="69">
        <v>6.9062443202120294E-2</v>
      </c>
      <c r="H84" s="69">
        <v>6.42882230287804E-2</v>
      </c>
      <c r="I84" s="68">
        <v>83</v>
      </c>
    </row>
    <row r="85" spans="1:9" x14ac:dyDescent="0.25">
      <c r="A85" s="242">
        <v>37953</v>
      </c>
      <c r="B85" s="243">
        <v>-2.3256715923050453E-2</v>
      </c>
      <c r="G85" s="69">
        <v>6.8428002011880637E-2</v>
      </c>
      <c r="H85" s="69">
        <v>6.35551065110945E-2</v>
      </c>
      <c r="I85" s="68">
        <v>84</v>
      </c>
    </row>
    <row r="86" spans="1:9" x14ac:dyDescent="0.25">
      <c r="A86" s="242">
        <v>37925</v>
      </c>
      <c r="B86" s="243">
        <v>5.8225560516593555E-2</v>
      </c>
      <c r="G86" s="69">
        <v>6.9767276530321581E-2</v>
      </c>
      <c r="H86" s="69">
        <v>6.5853326180201427E-2</v>
      </c>
      <c r="I86" s="68">
        <v>85</v>
      </c>
    </row>
    <row r="87" spans="1:9" x14ac:dyDescent="0.25">
      <c r="A87" s="242">
        <v>37894</v>
      </c>
      <c r="B87" s="243">
        <v>-7.4322759711596853E-2</v>
      </c>
      <c r="G87" s="69">
        <v>6.9431778342653752E-2</v>
      </c>
      <c r="H87" s="69">
        <v>6.5412115478630406E-2</v>
      </c>
      <c r="I87" s="68">
        <v>86</v>
      </c>
    </row>
    <row r="88" spans="1:9" x14ac:dyDescent="0.25">
      <c r="A88" s="242">
        <v>37862</v>
      </c>
      <c r="B88" s="243">
        <v>5.3527717809007447E-2</v>
      </c>
      <c r="G88" s="69">
        <v>6.9565860498416218E-2</v>
      </c>
      <c r="H88" s="69">
        <v>6.461648220576563E-2</v>
      </c>
      <c r="I88" s="68">
        <v>87</v>
      </c>
    </row>
    <row r="89" spans="1:9" x14ac:dyDescent="0.25">
      <c r="A89" s="242">
        <v>37833</v>
      </c>
      <c r="B89" s="243">
        <v>2.6981115830772895E-2</v>
      </c>
      <c r="G89" s="69">
        <v>6.9773552382342965E-2</v>
      </c>
      <c r="H89" s="69">
        <v>6.4214072042356948E-2</v>
      </c>
      <c r="I89" s="68">
        <v>88</v>
      </c>
    </row>
    <row r="90" spans="1:9" x14ac:dyDescent="0.25">
      <c r="A90" s="242">
        <v>37802</v>
      </c>
      <c r="B90" s="243">
        <v>4.5903190261414206E-2</v>
      </c>
      <c r="G90" s="69">
        <v>6.9756835628374494E-2</v>
      </c>
      <c r="H90" s="69">
        <v>6.3200977862660893E-2</v>
      </c>
      <c r="I90" s="68">
        <v>89</v>
      </c>
    </row>
    <row r="91" spans="1:9" x14ac:dyDescent="0.25">
      <c r="A91" s="242">
        <v>37771</v>
      </c>
      <c r="B91" s="243">
        <v>-9.6787486407093892E-3</v>
      </c>
      <c r="G91" s="69">
        <v>6.9798165307417184E-2</v>
      </c>
      <c r="H91" s="69">
        <v>6.2439497719177436E-2</v>
      </c>
      <c r="I91" s="68">
        <v>90</v>
      </c>
    </row>
    <row r="92" spans="1:9" x14ac:dyDescent="0.25">
      <c r="A92" s="242">
        <v>37741</v>
      </c>
      <c r="B92" s="243">
        <v>5.9285432760627144E-2</v>
      </c>
      <c r="G92" s="69">
        <v>7.073586806397221E-2</v>
      </c>
      <c r="H92" s="69">
        <v>6.4086046786386255E-2</v>
      </c>
      <c r="I92" s="68">
        <v>91</v>
      </c>
    </row>
    <row r="93" spans="1:9" x14ac:dyDescent="0.25">
      <c r="A93" s="242">
        <v>37711</v>
      </c>
      <c r="B93" s="243">
        <v>-2.5052957662693442E-3</v>
      </c>
      <c r="G93" s="69">
        <v>7.1514120037316553E-2</v>
      </c>
      <c r="H93" s="69">
        <v>6.8582151688624887E-2</v>
      </c>
      <c r="I93" s="68">
        <v>92</v>
      </c>
    </row>
    <row r="94" spans="1:9" x14ac:dyDescent="0.25">
      <c r="A94" s="242">
        <v>37680</v>
      </c>
      <c r="B94" s="243">
        <v>-1.4078443309852307E-2</v>
      </c>
      <c r="G94" s="69">
        <v>7.0502154014549359E-2</v>
      </c>
      <c r="H94" s="69">
        <v>6.7198873353575064E-2</v>
      </c>
      <c r="I94" s="68">
        <v>93</v>
      </c>
    </row>
    <row r="95" spans="1:9" x14ac:dyDescent="0.25">
      <c r="A95" s="242">
        <v>37652</v>
      </c>
      <c r="B95" s="243">
        <v>-5.5089486907196283E-2</v>
      </c>
      <c r="G95" s="69">
        <v>6.9038660668937241E-2</v>
      </c>
      <c r="H95" s="69">
        <v>6.5849163244597927E-2</v>
      </c>
      <c r="I95" s="68">
        <v>94</v>
      </c>
    </row>
    <row r="96" spans="1:9" x14ac:dyDescent="0.25">
      <c r="A96" s="242">
        <v>37621</v>
      </c>
      <c r="B96" s="243">
        <v>-0.11209741398987072</v>
      </c>
      <c r="G96" s="69">
        <v>6.8748233665016228E-2</v>
      </c>
      <c r="H96" s="69">
        <v>6.4569202802748984E-2</v>
      </c>
      <c r="I96" s="68">
        <v>95</v>
      </c>
    </row>
    <row r="97" spans="1:9" x14ac:dyDescent="0.25">
      <c r="A97" s="242">
        <v>37590</v>
      </c>
      <c r="B97" s="243">
        <v>5.1626861218717846E-2</v>
      </c>
      <c r="G97" s="69">
        <v>6.730430601925104E-2</v>
      </c>
      <c r="H97" s="69">
        <v>6.2988871157872148E-2</v>
      </c>
      <c r="I97" s="68">
        <v>96</v>
      </c>
    </row>
    <row r="98" spans="1:9" x14ac:dyDescent="0.25">
      <c r="A98" s="242">
        <v>37560</v>
      </c>
      <c r="B98" s="243">
        <v>8.8821614783331615E-2</v>
      </c>
      <c r="G98" s="69">
        <v>6.7190677490704162E-2</v>
      </c>
      <c r="H98" s="69">
        <v>6.1945606164160887E-2</v>
      </c>
      <c r="I98" s="68">
        <v>97</v>
      </c>
    </row>
    <row r="99" spans="1:9" x14ac:dyDescent="0.25">
      <c r="A99" s="242">
        <v>37529</v>
      </c>
      <c r="B99" s="243">
        <v>-0.11663788669138331</v>
      </c>
      <c r="G99" s="69">
        <v>6.6648354275553337E-2</v>
      </c>
      <c r="H99" s="69">
        <v>6.1956577290357806E-2</v>
      </c>
      <c r="I99" s="68">
        <v>98</v>
      </c>
    </row>
    <row r="100" spans="1:9" x14ac:dyDescent="0.25">
      <c r="A100" s="242">
        <v>37498</v>
      </c>
      <c r="B100" s="243">
        <v>-1.9152098592158939E-3</v>
      </c>
      <c r="G100" s="69">
        <v>6.6089943412903543E-2</v>
      </c>
      <c r="H100" s="69">
        <v>6.0789838227323541E-2</v>
      </c>
      <c r="I100" s="68">
        <v>99</v>
      </c>
    </row>
    <row r="101" spans="1:9" x14ac:dyDescent="0.25">
      <c r="A101" s="242">
        <v>37468</v>
      </c>
      <c r="B101" s="243">
        <v>-5.4749146758138023E-2</v>
      </c>
      <c r="G101" s="69">
        <v>6.6693336701600561E-2</v>
      </c>
      <c r="H101" s="69">
        <v>6.1325133051754251E-2</v>
      </c>
      <c r="I101" s="68">
        <v>100</v>
      </c>
    </row>
    <row r="102" spans="1:9" x14ac:dyDescent="0.25">
      <c r="A102" s="242">
        <v>37435</v>
      </c>
      <c r="B102" s="243">
        <v>-0.13184363217387085</v>
      </c>
      <c r="G102" s="69">
        <v>6.647640106732508E-2</v>
      </c>
      <c r="H102" s="69">
        <v>6.0589436119243147E-2</v>
      </c>
      <c r="I102" s="68">
        <v>101</v>
      </c>
    </row>
    <row r="103" spans="1:9" x14ac:dyDescent="0.25">
      <c r="A103" s="242">
        <v>37407</v>
      </c>
      <c r="B103" s="243">
        <v>-4.9007261546463288E-2</v>
      </c>
      <c r="G103" s="69">
        <v>6.6112314916165218E-2</v>
      </c>
      <c r="H103" s="69">
        <v>5.9873347448147866E-2</v>
      </c>
      <c r="I103" s="68">
        <v>102</v>
      </c>
    </row>
    <row r="104" spans="1:9" x14ac:dyDescent="0.25">
      <c r="A104" s="242">
        <v>37376</v>
      </c>
      <c r="B104" s="243">
        <v>-9.5127174196447783E-2</v>
      </c>
      <c r="G104" s="69">
        <v>6.6097249444712181E-2</v>
      </c>
      <c r="H104" s="69">
        <v>5.8973694227887598E-2</v>
      </c>
      <c r="I104" s="68">
        <v>103</v>
      </c>
    </row>
    <row r="105" spans="1:9" x14ac:dyDescent="0.25">
      <c r="A105" s="242">
        <v>37344</v>
      </c>
      <c r="B105" s="243">
        <v>2.7745020019554811E-2</v>
      </c>
      <c r="G105" s="69">
        <v>6.6159580239109436E-2</v>
      </c>
      <c r="H105" s="69">
        <v>5.8004922909795462E-2</v>
      </c>
      <c r="I105" s="68">
        <v>104</v>
      </c>
    </row>
    <row r="106" spans="1:9" x14ac:dyDescent="0.25">
      <c r="A106" s="242">
        <v>37315</v>
      </c>
      <c r="B106" s="243">
        <v>-2.2682662275235632E-2</v>
      </c>
      <c r="G106" s="69">
        <v>6.6176660808157026E-2</v>
      </c>
      <c r="H106" s="69">
        <v>5.7345196012166678E-2</v>
      </c>
      <c r="I106" s="68">
        <v>105</v>
      </c>
    </row>
    <row r="107" spans="1:9" x14ac:dyDescent="0.25">
      <c r="A107" s="242">
        <v>37287</v>
      </c>
      <c r="B107" s="243">
        <v>4.9373952481726047E-3</v>
      </c>
      <c r="G107" s="69">
        <v>6.6309847193049082E-2</v>
      </c>
      <c r="H107" s="69">
        <v>5.6592453783985253E-2</v>
      </c>
      <c r="I107" s="68">
        <v>106</v>
      </c>
    </row>
    <row r="108" spans="1:9" x14ac:dyDescent="0.25">
      <c r="A108" s="242">
        <v>37256</v>
      </c>
      <c r="B108" s="243">
        <v>1.4842835690958012E-2</v>
      </c>
      <c r="G108" s="69">
        <v>6.6706617157485631E-2</v>
      </c>
      <c r="H108" s="69">
        <v>5.7152303309374548E-2</v>
      </c>
      <c r="I108" s="68">
        <v>107</v>
      </c>
    </row>
    <row r="109" spans="1:9" x14ac:dyDescent="0.25">
      <c r="A109" s="242">
        <v>37225</v>
      </c>
      <c r="B109" s="243">
        <v>9.2799679803156065E-2</v>
      </c>
      <c r="G109" s="69">
        <v>6.6255372327185189E-2</v>
      </c>
      <c r="H109" s="69">
        <v>5.5976741159245058E-2</v>
      </c>
      <c r="I109" s="68">
        <v>108</v>
      </c>
    </row>
    <row r="110" spans="1:9" x14ac:dyDescent="0.25">
      <c r="A110" s="242">
        <v>37195</v>
      </c>
      <c r="B110" s="243">
        <v>2.3534063774258263E-2</v>
      </c>
      <c r="G110" s="69">
        <v>6.7008633890201702E-2</v>
      </c>
      <c r="H110" s="69">
        <v>5.7056324530043806E-2</v>
      </c>
      <c r="I110" s="68">
        <v>109</v>
      </c>
    </row>
    <row r="111" spans="1:9" x14ac:dyDescent="0.25">
      <c r="A111" s="242">
        <v>37162</v>
      </c>
      <c r="B111" s="243">
        <v>-7.4697176550920008E-2</v>
      </c>
      <c r="G111" s="69">
        <v>6.7016078957143607E-2</v>
      </c>
      <c r="H111" s="69">
        <v>5.6108555693611284E-2</v>
      </c>
      <c r="I111" s="68">
        <v>110</v>
      </c>
    </row>
    <row r="112" spans="1:9" x14ac:dyDescent="0.25">
      <c r="A112" s="242">
        <v>37134</v>
      </c>
      <c r="B112" s="243">
        <v>-0.10889575046465794</v>
      </c>
      <c r="G112" s="69">
        <v>5.8372903305002145E-2</v>
      </c>
      <c r="H112" s="69">
        <v>5.5431949874458125E-2</v>
      </c>
      <c r="I112" s="68">
        <v>111</v>
      </c>
    </row>
    <row r="113" spans="1:9" x14ac:dyDescent="0.25">
      <c r="A113" s="242">
        <v>37103</v>
      </c>
      <c r="B113" s="243">
        <v>-4.1405995611807911E-2</v>
      </c>
      <c r="G113" s="69">
        <v>5.5699461917119213E-2</v>
      </c>
      <c r="H113" s="69">
        <v>5.5304290874663042E-2</v>
      </c>
      <c r="I113" s="68">
        <v>112</v>
      </c>
    </row>
    <row r="114" spans="1:9" x14ac:dyDescent="0.25">
      <c r="A114" s="242">
        <v>37071</v>
      </c>
      <c r="B114" s="243">
        <v>-2.3525006758129408E-2</v>
      </c>
      <c r="G114" s="69">
        <v>5.5659760007731748E-2</v>
      </c>
      <c r="H114" s="69">
        <v>5.4418418250766452E-2</v>
      </c>
      <c r="I114" s="68">
        <v>113</v>
      </c>
    </row>
    <row r="115" spans="1:9" x14ac:dyDescent="0.25">
      <c r="A115" s="242">
        <v>37042</v>
      </c>
      <c r="B115" s="243">
        <v>5.1407192415795278E-2</v>
      </c>
      <c r="G115" s="69">
        <v>5.4362156287513126E-2</v>
      </c>
      <c r="H115" s="69">
        <v>5.2959906047802346E-2</v>
      </c>
      <c r="I115" s="68">
        <v>114</v>
      </c>
    </row>
    <row r="116" spans="1:9" x14ac:dyDescent="0.25">
      <c r="A116" s="242">
        <v>37011</v>
      </c>
      <c r="B116" s="243">
        <v>7.160729793914089E-2</v>
      </c>
      <c r="G116" s="69">
        <v>5.4240086371533054E-2</v>
      </c>
      <c r="H116" s="69">
        <v>5.232730650350096E-2</v>
      </c>
      <c r="I116" s="68">
        <v>115</v>
      </c>
    </row>
    <row r="117" spans="1:9" x14ac:dyDescent="0.25">
      <c r="A117" s="242">
        <v>36980</v>
      </c>
      <c r="B117" s="243">
        <v>-2.0586791329393783E-2</v>
      </c>
      <c r="G117" s="69">
        <v>5.3633168799623557E-2</v>
      </c>
      <c r="H117" s="69">
        <v>5.1220128264123851E-2</v>
      </c>
      <c r="I117" s="68">
        <v>116</v>
      </c>
    </row>
    <row r="118" spans="1:9" x14ac:dyDescent="0.25">
      <c r="A118" s="242">
        <v>36950</v>
      </c>
      <c r="B118" s="243">
        <v>-8.6123060706196242E-2</v>
      </c>
      <c r="G118" s="69">
        <v>5.4027982769754651E-2</v>
      </c>
      <c r="H118" s="69">
        <v>5.0957276203506964E-2</v>
      </c>
      <c r="I118" s="68">
        <v>117</v>
      </c>
    </row>
    <row r="119" spans="1:9" x14ac:dyDescent="0.25">
      <c r="A119" s="242">
        <v>36922</v>
      </c>
      <c r="B119" s="243">
        <v>3.6971585878822433E-2</v>
      </c>
      <c r="G119" s="69">
        <v>5.395563512232774E-2</v>
      </c>
      <c r="H119" s="69">
        <v>5.0247291915974206E-2</v>
      </c>
      <c r="I119" s="68">
        <v>118</v>
      </c>
    </row>
    <row r="120" spans="1:9" x14ac:dyDescent="0.25">
      <c r="A120" s="242">
        <v>36889</v>
      </c>
      <c r="B120" s="243">
        <v>-6.9145392299016728E-2</v>
      </c>
      <c r="G120" s="69">
        <v>5.3091360890210083E-2</v>
      </c>
      <c r="H120" s="69">
        <v>5.0489807378411411E-2</v>
      </c>
      <c r="I120" s="68">
        <v>119</v>
      </c>
    </row>
    <row r="121" spans="1:9" x14ac:dyDescent="0.25">
      <c r="A121" s="242">
        <v>36860</v>
      </c>
      <c r="B121" s="243">
        <v>-0.10821391396142344</v>
      </c>
      <c r="G121" s="69">
        <v>5.3129272531149858E-2</v>
      </c>
      <c r="H121" s="69">
        <v>4.9872723311511283E-2</v>
      </c>
      <c r="I121" s="68">
        <v>120</v>
      </c>
    </row>
    <row r="122" spans="1:9" x14ac:dyDescent="0.25">
      <c r="A122" s="242">
        <v>36830</v>
      </c>
      <c r="B122" s="243">
        <v>3.2952043373740469E-2</v>
      </c>
      <c r="G122" s="69">
        <v>5.2896035627686064E-2</v>
      </c>
      <c r="H122" s="69">
        <v>4.8914559911152317E-2</v>
      </c>
      <c r="I122" s="68">
        <v>121</v>
      </c>
    </row>
    <row r="123" spans="1:9" x14ac:dyDescent="0.25">
      <c r="A123" s="242">
        <v>36798</v>
      </c>
      <c r="B123" s="243">
        <v>-4.007423691040668E-2</v>
      </c>
      <c r="G123" s="69">
        <v>5.3126626367742312E-2</v>
      </c>
      <c r="H123" s="69">
        <v>4.8665916395353191E-2</v>
      </c>
      <c r="I123" s="68">
        <v>122</v>
      </c>
    </row>
    <row r="124" spans="1:9" x14ac:dyDescent="0.25">
      <c r="A124" s="242">
        <v>36769</v>
      </c>
      <c r="B124" s="243">
        <v>9.0801130989637047E-2</v>
      </c>
      <c r="G124" s="69">
        <v>5.3065144359447806E-2</v>
      </c>
      <c r="H124" s="69">
        <v>4.8487380488603876E-2</v>
      </c>
      <c r="I124" s="68">
        <v>123</v>
      </c>
    </row>
    <row r="125" spans="1:9" x14ac:dyDescent="0.25">
      <c r="A125" s="242">
        <v>36738</v>
      </c>
      <c r="B125" s="243">
        <v>1.440478856237859E-2</v>
      </c>
      <c r="G125" s="69">
        <v>5.2709327741724966E-2</v>
      </c>
      <c r="H125" s="69">
        <v>4.7577598318161933E-2</v>
      </c>
      <c r="I125" s="68">
        <v>124</v>
      </c>
    </row>
    <row r="126" spans="1:9" x14ac:dyDescent="0.25">
      <c r="A126" s="242">
        <v>36707</v>
      </c>
      <c r="B126" s="243">
        <v>-4.0456101194319416E-3</v>
      </c>
      <c r="G126" s="69">
        <v>5.2662018057242153E-2</v>
      </c>
      <c r="H126" s="69">
        <v>4.6963708540949445E-2</v>
      </c>
      <c r="I126" s="68">
        <v>125</v>
      </c>
    </row>
    <row r="127" spans="1:9" x14ac:dyDescent="0.25">
      <c r="A127" s="242">
        <v>36677</v>
      </c>
      <c r="B127" s="243">
        <v>-5.0167291947332715E-2</v>
      </c>
      <c r="G127" s="69">
        <v>5.0332237721042297E-2</v>
      </c>
      <c r="H127" s="69">
        <v>4.5896155946198676E-2</v>
      </c>
      <c r="I127" s="68">
        <v>126</v>
      </c>
    </row>
    <row r="128" spans="1:9" x14ac:dyDescent="0.25">
      <c r="A128" s="242">
        <v>36644</v>
      </c>
      <c r="B128" s="243">
        <v>1.6554832435366817E-2</v>
      </c>
      <c r="G128" s="69">
        <v>5.0151227376739778E-2</v>
      </c>
      <c r="H128" s="69">
        <v>4.6061726036162425E-2</v>
      </c>
      <c r="I128" s="68">
        <v>127</v>
      </c>
    </row>
    <row r="129" spans="1:9" x14ac:dyDescent="0.25">
      <c r="A129" s="242">
        <v>36616</v>
      </c>
      <c r="B129" s="243">
        <v>0.11734898832006513</v>
      </c>
      <c r="G129" s="69">
        <v>5.0587740993407709E-2</v>
      </c>
      <c r="H129" s="69">
        <v>4.7042960288960767E-2</v>
      </c>
      <c r="I129" s="68">
        <v>128</v>
      </c>
    </row>
    <row r="130" spans="1:9" x14ac:dyDescent="0.25">
      <c r="A130" s="242">
        <v>36585</v>
      </c>
      <c r="B130" s="243">
        <v>-1.7007187767174581E-2</v>
      </c>
      <c r="G130" s="69">
        <v>5.0326875398607127E-2</v>
      </c>
      <c r="H130" s="69">
        <v>4.6094621340599218E-2</v>
      </c>
      <c r="I130" s="68">
        <v>129</v>
      </c>
    </row>
    <row r="131" spans="1:9" x14ac:dyDescent="0.25">
      <c r="A131" s="242">
        <v>36556</v>
      </c>
      <c r="B131" s="243">
        <v>-2.9845886061149907E-2</v>
      </c>
      <c r="G131" s="69">
        <v>4.886276797779901E-2</v>
      </c>
      <c r="H131" s="69">
        <v>4.4772933244707561E-2</v>
      </c>
      <c r="I131" s="68">
        <v>130</v>
      </c>
    </row>
    <row r="132" spans="1:9" x14ac:dyDescent="0.25">
      <c r="A132" s="242">
        <v>36525</v>
      </c>
      <c r="B132" s="243">
        <v>7.418417823786605E-2</v>
      </c>
      <c r="G132" s="69">
        <v>4.9396425572739301E-2</v>
      </c>
      <c r="H132" s="69">
        <v>4.5640914533290604E-2</v>
      </c>
      <c r="I132" s="68">
        <v>131</v>
      </c>
    </row>
    <row r="133" spans="1:9" x14ac:dyDescent="0.25">
      <c r="A133" s="242">
        <v>36494</v>
      </c>
      <c r="B133" s="243">
        <v>5.6420182481453196E-2</v>
      </c>
      <c r="G133" s="69">
        <v>4.9260814139529929E-2</v>
      </c>
      <c r="H133" s="69">
        <v>4.5126178891003302E-2</v>
      </c>
      <c r="I133" s="68">
        <v>132</v>
      </c>
    </row>
    <row r="134" spans="1:9" x14ac:dyDescent="0.25">
      <c r="A134" s="242">
        <v>36462</v>
      </c>
      <c r="B134" s="243">
        <v>8.59291127603663E-2</v>
      </c>
      <c r="G134" s="69">
        <v>4.8781139204874008E-2</v>
      </c>
      <c r="H134" s="69">
        <v>4.4525463716017039E-2</v>
      </c>
      <c r="I134" s="68">
        <v>133</v>
      </c>
    </row>
    <row r="135" spans="1:9" x14ac:dyDescent="0.25">
      <c r="A135" s="242">
        <v>36433</v>
      </c>
      <c r="B135" s="243">
        <v>-3.9071378906577303E-2</v>
      </c>
      <c r="G135" s="69">
        <v>4.8640002225448009E-2</v>
      </c>
      <c r="H135" s="69">
        <v>4.4336433999899567E-2</v>
      </c>
      <c r="I135" s="68">
        <v>134</v>
      </c>
    </row>
    <row r="136" spans="1:9" x14ac:dyDescent="0.25">
      <c r="A136" s="242">
        <v>36403</v>
      </c>
      <c r="B136" s="243">
        <v>3.9830615745979348E-3</v>
      </c>
      <c r="G136" s="69">
        <v>4.8284019292630979E-2</v>
      </c>
      <c r="H136" s="69">
        <v>4.3456046839527494E-2</v>
      </c>
      <c r="I136" s="68">
        <v>135</v>
      </c>
    </row>
    <row r="137" spans="1:9" x14ac:dyDescent="0.25">
      <c r="A137" s="242">
        <v>36371</v>
      </c>
      <c r="B137" s="243">
        <v>-6.6494965183298893E-2</v>
      </c>
      <c r="G137" s="69">
        <v>4.8248868788430294E-2</v>
      </c>
      <c r="H137" s="69">
        <v>4.267130308878006E-2</v>
      </c>
      <c r="I137" s="68">
        <v>136</v>
      </c>
    </row>
    <row r="138" spans="1:9" x14ac:dyDescent="0.25">
      <c r="A138" s="242">
        <v>36341</v>
      </c>
      <c r="B138" s="243">
        <v>6.5793834042392918E-2</v>
      </c>
      <c r="G138" s="69">
        <v>4.7986759674736305E-2</v>
      </c>
      <c r="H138" s="69">
        <v>4.1829560128991257E-2</v>
      </c>
      <c r="I138" s="68">
        <v>137</v>
      </c>
    </row>
    <row r="139" spans="1:9" x14ac:dyDescent="0.25">
      <c r="A139" s="242">
        <v>36311</v>
      </c>
      <c r="B139" s="243">
        <v>-1.1126919559709458E-2</v>
      </c>
      <c r="G139" s="69">
        <v>4.6945029851201005E-2</v>
      </c>
      <c r="H139" s="69">
        <v>4.0764606199155791E-2</v>
      </c>
      <c r="I139" s="68">
        <v>138</v>
      </c>
    </row>
    <row r="140" spans="1:9" x14ac:dyDescent="0.25">
      <c r="A140" s="242">
        <v>36280</v>
      </c>
      <c r="B140" s="243">
        <v>4.9296279474399851E-2</v>
      </c>
      <c r="G140" s="69">
        <v>4.6915818703710213E-2</v>
      </c>
      <c r="H140" s="69">
        <v>4.0021205047881793E-2</v>
      </c>
      <c r="I140" s="68">
        <v>139</v>
      </c>
    </row>
    <row r="141" spans="1:9" x14ac:dyDescent="0.25">
      <c r="A141" s="242">
        <v>36250</v>
      </c>
      <c r="B141" s="243">
        <v>6.7232741218972825E-2</v>
      </c>
      <c r="G141" s="69">
        <v>4.7260355066648989E-2</v>
      </c>
      <c r="H141" s="69">
        <v>4.0224811850132866E-2</v>
      </c>
      <c r="I141" s="68">
        <v>140</v>
      </c>
    </row>
    <row r="142" spans="1:9" x14ac:dyDescent="0.25">
      <c r="A142" s="242">
        <v>36217</v>
      </c>
      <c r="B142" s="243">
        <v>2.9370384477853673E-3</v>
      </c>
      <c r="G142" s="69">
        <v>4.7205201656461998E-2</v>
      </c>
      <c r="H142" s="69">
        <v>4.0245026856913446E-2</v>
      </c>
      <c r="I142" s="68">
        <v>141</v>
      </c>
    </row>
    <row r="143" spans="1:9" x14ac:dyDescent="0.25">
      <c r="A143" s="242">
        <v>36189</v>
      </c>
      <c r="B143" s="243">
        <v>7.2623105198002191E-2</v>
      </c>
      <c r="G143" s="69">
        <v>4.6228168599478411E-2</v>
      </c>
      <c r="H143" s="69">
        <v>4.0827953598765211E-2</v>
      </c>
      <c r="I143" s="68">
        <v>142</v>
      </c>
    </row>
    <row r="144" spans="1:9" x14ac:dyDescent="0.25">
      <c r="A144" s="242">
        <v>36160</v>
      </c>
      <c r="B144" s="243">
        <v>4.2232229448645242E-2</v>
      </c>
      <c r="G144" s="69">
        <v>4.6077189703852418E-2</v>
      </c>
      <c r="H144" s="69">
        <v>4.0057441343639068E-2</v>
      </c>
      <c r="I144" s="68">
        <v>143</v>
      </c>
    </row>
    <row r="145" spans="1:9" x14ac:dyDescent="0.25">
      <c r="A145" s="242">
        <v>36129</v>
      </c>
      <c r="B145" s="243">
        <v>8.9076763267926129E-2</v>
      </c>
      <c r="G145" s="69">
        <v>4.5667708148478696E-2</v>
      </c>
      <c r="H145" s="69">
        <v>3.9647025595232595E-2</v>
      </c>
      <c r="I145" s="68">
        <v>144</v>
      </c>
    </row>
    <row r="146" spans="1:9" x14ac:dyDescent="0.25">
      <c r="A146" s="242">
        <v>36098</v>
      </c>
      <c r="B146" s="243">
        <v>6.6464239960585259E-2</v>
      </c>
      <c r="G146" s="69">
        <v>4.3882194523137852E-2</v>
      </c>
      <c r="H146" s="69">
        <v>4.0264989457453562E-2</v>
      </c>
      <c r="I146" s="68">
        <v>145</v>
      </c>
    </row>
    <row r="147" spans="1:9" x14ac:dyDescent="0.25">
      <c r="A147" s="242">
        <v>36068</v>
      </c>
      <c r="B147" s="243">
        <v>8.8541926348204569E-3</v>
      </c>
      <c r="G147" s="69">
        <v>4.3051659211505014E-2</v>
      </c>
      <c r="H147" s="69">
        <v>3.9373162356988456E-2</v>
      </c>
      <c r="I147" s="68">
        <v>146</v>
      </c>
    </row>
    <row r="148" spans="1:9" x14ac:dyDescent="0.25">
      <c r="A148" s="242">
        <v>36038</v>
      </c>
      <c r="B148" s="243">
        <v>-0.14756069981375097</v>
      </c>
      <c r="G148" s="69">
        <v>4.2736726080271514E-2</v>
      </c>
      <c r="H148" s="69">
        <v>3.8655465650609976E-2</v>
      </c>
      <c r="I148" s="68">
        <v>147</v>
      </c>
    </row>
    <row r="149" spans="1:9" x14ac:dyDescent="0.25">
      <c r="A149" s="242">
        <v>36007</v>
      </c>
      <c r="B149" s="243">
        <v>-2.5407863744293935E-2</v>
      </c>
      <c r="G149" s="69">
        <v>4.311969291898534E-2</v>
      </c>
      <c r="H149" s="69">
        <v>4.0356495791289498E-2</v>
      </c>
      <c r="I149" s="68">
        <v>148</v>
      </c>
    </row>
    <row r="150" spans="1:9" x14ac:dyDescent="0.25">
      <c r="A150" s="242">
        <v>35976</v>
      </c>
      <c r="B150" s="243">
        <v>5.4881412546213815E-2</v>
      </c>
      <c r="G150" s="69">
        <v>4.3100917684455661E-2</v>
      </c>
      <c r="H150" s="69">
        <v>3.9603513179336393E-2</v>
      </c>
      <c r="I150" s="68">
        <v>149</v>
      </c>
    </row>
    <row r="151" spans="1:9" x14ac:dyDescent="0.25">
      <c r="A151" s="242">
        <v>35944</v>
      </c>
      <c r="B151" s="243">
        <v>-2.7494214099613612E-2</v>
      </c>
      <c r="G151" s="69"/>
      <c r="H151" s="69"/>
    </row>
    <row r="152" spans="1:9" x14ac:dyDescent="0.25">
      <c r="A152" s="242">
        <v>35915</v>
      </c>
      <c r="B152" s="243">
        <v>-1.9312734465511849E-2</v>
      </c>
      <c r="G152" s="69"/>
      <c r="H152" s="69"/>
    </row>
    <row r="153" spans="1:9" x14ac:dyDescent="0.25">
      <c r="A153" s="242">
        <v>35885</v>
      </c>
      <c r="B153" s="243">
        <v>7.0786339967231271E-2</v>
      </c>
      <c r="G153" s="69"/>
      <c r="H153" s="69"/>
    </row>
    <row r="154" spans="1:9" x14ac:dyDescent="0.25">
      <c r="A154" s="242">
        <v>35853</v>
      </c>
      <c r="B154" s="243">
        <v>6.1227655904532829E-2</v>
      </c>
      <c r="G154" s="69"/>
      <c r="H154" s="69"/>
    </row>
    <row r="155" spans="1:9" x14ac:dyDescent="0.25">
      <c r="A155" s="242">
        <v>35825</v>
      </c>
      <c r="B155" s="243">
        <v>2.8558478957473765E-2</v>
      </c>
      <c r="G155" s="69"/>
      <c r="H155" s="69"/>
    </row>
    <row r="156" spans="1:9" x14ac:dyDescent="0.25">
      <c r="A156" s="242">
        <v>35795</v>
      </c>
      <c r="B156" s="243">
        <v>3.3251557570724843E-2</v>
      </c>
      <c r="G156" s="69"/>
      <c r="H156" s="69"/>
    </row>
    <row r="157" spans="1:9" x14ac:dyDescent="0.25">
      <c r="A157" s="242">
        <v>35762</v>
      </c>
      <c r="B157" s="243">
        <v>7.3202637340901155E-2</v>
      </c>
      <c r="G157" s="69"/>
      <c r="H157" s="69"/>
    </row>
    <row r="158" spans="1:9" x14ac:dyDescent="0.25">
      <c r="A158" s="242">
        <v>35734</v>
      </c>
      <c r="B158" s="243">
        <v>-5.3233091327648197E-2</v>
      </c>
      <c r="G158" s="69"/>
      <c r="H158" s="69"/>
    </row>
    <row r="159" spans="1:9" x14ac:dyDescent="0.25">
      <c r="A159" s="242">
        <v>35703</v>
      </c>
      <c r="B159" s="243">
        <v>3.1113896844462863E-2</v>
      </c>
      <c r="G159" s="69"/>
      <c r="H159" s="69"/>
    </row>
    <row r="160" spans="1:9" x14ac:dyDescent="0.25">
      <c r="A160" s="242">
        <v>35671</v>
      </c>
      <c r="B160" s="243">
        <v>-7.9253712023079292E-2</v>
      </c>
      <c r="G160" s="69"/>
      <c r="H160" s="69"/>
    </row>
    <row r="161" spans="1:8" x14ac:dyDescent="0.25">
      <c r="A161" s="242">
        <v>35642</v>
      </c>
      <c r="B161" s="243">
        <v>0.1360769952826375</v>
      </c>
      <c r="G161" s="69"/>
      <c r="H161" s="69"/>
    </row>
    <row r="162" spans="1:8" x14ac:dyDescent="0.25">
      <c r="A162" s="242">
        <v>35611</v>
      </c>
      <c r="B162" s="243">
        <v>6.6911328636185985E-2</v>
      </c>
      <c r="G162" s="69"/>
      <c r="H162" s="69"/>
    </row>
    <row r="163" spans="1:8" x14ac:dyDescent="0.25">
      <c r="A163" s="242">
        <v>35580</v>
      </c>
      <c r="B163" s="243">
        <v>3.9321545121679957E-2</v>
      </c>
      <c r="G163" s="69"/>
      <c r="H163" s="69"/>
    </row>
    <row r="164" spans="1:8" x14ac:dyDescent="0.25">
      <c r="A164" s="242">
        <v>35550</v>
      </c>
      <c r="B164" s="243">
        <v>0.10476055692212993</v>
      </c>
      <c r="G164" s="69"/>
      <c r="H164" s="69"/>
    </row>
    <row r="165" spans="1:8" x14ac:dyDescent="0.25">
      <c r="A165" s="242">
        <v>35520</v>
      </c>
      <c r="B165" s="243">
        <v>-5.7370959812058198E-2</v>
      </c>
      <c r="G165" s="69"/>
      <c r="H165" s="69"/>
    </row>
    <row r="166" spans="1:8" x14ac:dyDescent="0.25">
      <c r="A166" s="242">
        <v>35489</v>
      </c>
      <c r="B166" s="243">
        <v>3.6625142723535342E-2</v>
      </c>
      <c r="G166" s="69"/>
      <c r="H166" s="69"/>
    </row>
    <row r="167" spans="1:8" x14ac:dyDescent="0.25">
      <c r="A167" s="242">
        <v>35461</v>
      </c>
      <c r="B167" s="243">
        <v>0.13387096732558579</v>
      </c>
      <c r="G167" s="69"/>
      <c r="H167" s="69"/>
    </row>
    <row r="168" spans="1:8" x14ac:dyDescent="0.25">
      <c r="A168" s="242">
        <v>35430</v>
      </c>
      <c r="B168" s="243">
        <v>-1.7855738601762483E-2</v>
      </c>
      <c r="G168" s="69"/>
      <c r="H168" s="69"/>
    </row>
    <row r="169" spans="1:8" x14ac:dyDescent="0.25">
      <c r="A169" s="242">
        <v>35398</v>
      </c>
      <c r="B169" s="243">
        <v>9.1022982977722933E-2</v>
      </c>
      <c r="G169" s="69"/>
      <c r="H169" s="69"/>
    </row>
    <row r="170" spans="1:8" x14ac:dyDescent="0.25">
      <c r="A170" s="242">
        <v>35369</v>
      </c>
      <c r="B170" s="243">
        <v>1.5836705564360898E-2</v>
      </c>
      <c r="G170" s="69"/>
      <c r="H170" s="69"/>
    </row>
    <row r="171" spans="1:8" x14ac:dyDescent="0.25">
      <c r="A171" s="242">
        <v>35338</v>
      </c>
      <c r="B171" s="243">
        <v>8.8174490040092923E-2</v>
      </c>
      <c r="G171" s="69"/>
      <c r="H171" s="69"/>
    </row>
    <row r="172" spans="1:8" x14ac:dyDescent="0.25">
      <c r="A172" s="242">
        <v>35307</v>
      </c>
      <c r="B172" s="243">
        <v>2.4119299943542449E-2</v>
      </c>
      <c r="G172" s="69"/>
      <c r="H172" s="69"/>
    </row>
    <row r="173" spans="1:8" x14ac:dyDescent="0.25">
      <c r="A173" s="242">
        <v>35277</v>
      </c>
      <c r="B173" s="243">
        <v>-7.6577596055188657E-2</v>
      </c>
      <c r="G173" s="69"/>
      <c r="H173" s="69"/>
    </row>
    <row r="174" spans="1:8" x14ac:dyDescent="0.25">
      <c r="A174" s="242">
        <v>35244</v>
      </c>
      <c r="B174" s="243">
        <v>7.6745784471987655E-4</v>
      </c>
      <c r="G174" s="69"/>
      <c r="H174" s="69"/>
    </row>
    <row r="175" spans="1:8" x14ac:dyDescent="0.25">
      <c r="A175" s="242">
        <v>35216</v>
      </c>
      <c r="B175" s="243">
        <v>2.0938787083404131E-2</v>
      </c>
      <c r="G175" s="69"/>
      <c r="H175" s="69"/>
    </row>
    <row r="176" spans="1:8" x14ac:dyDescent="0.25">
      <c r="A176" s="242">
        <v>35185</v>
      </c>
      <c r="B176" s="243">
        <v>5.2345894157980855E-2</v>
      </c>
      <c r="G176" s="69"/>
      <c r="H176" s="69"/>
    </row>
    <row r="177" spans="1:8" x14ac:dyDescent="0.25">
      <c r="A177" s="242">
        <v>35153</v>
      </c>
      <c r="B177" s="243">
        <v>1.3013158227565436E-2</v>
      </c>
      <c r="G177" s="69"/>
      <c r="H177" s="69"/>
    </row>
    <row r="178" spans="1:8" x14ac:dyDescent="0.25">
      <c r="A178" s="242">
        <v>35124</v>
      </c>
      <c r="B178" s="243">
        <v>-3.5834555474973939E-3</v>
      </c>
      <c r="G178" s="69"/>
      <c r="H178" s="69"/>
    </row>
    <row r="179" spans="1:8" x14ac:dyDescent="0.25">
      <c r="A179" s="242">
        <v>35095</v>
      </c>
      <c r="B179" s="243">
        <v>7.4800433263861654E-2</v>
      </c>
      <c r="C179" s="68" t="s">
        <v>55</v>
      </c>
      <c r="D179" s="68" t="s">
        <v>56</v>
      </c>
      <c r="G179" s="69"/>
      <c r="H179" s="69"/>
    </row>
    <row r="180" spans="1:8" x14ac:dyDescent="0.25">
      <c r="A180" s="242">
        <v>35062</v>
      </c>
      <c r="B180" s="243">
        <v>3.6085261291904924E-3</v>
      </c>
      <c r="C180" s="69">
        <f t="shared" ref="C180:C243" si="0">STDEV(B180:B239)</f>
        <v>4.3100917684455661E-2</v>
      </c>
      <c r="D180" s="69">
        <f t="array" ref="D180">[1]!ewma(B180:B239,0.96)</f>
        <v>3.9603513179336393E-2</v>
      </c>
      <c r="E180" s="68">
        <v>149</v>
      </c>
      <c r="G180" s="69"/>
      <c r="H180" s="69"/>
    </row>
    <row r="181" spans="1:8" x14ac:dyDescent="0.25">
      <c r="A181" s="242">
        <v>35033</v>
      </c>
      <c r="B181" s="243">
        <v>6.9555331737342962E-2</v>
      </c>
      <c r="C181" s="69">
        <f t="shared" si="0"/>
        <v>4.311969291898534E-2</v>
      </c>
      <c r="D181" s="69">
        <f t="array" ref="D181">[1]!ewma(B181:B240,0.96)</f>
        <v>4.0356495791289498E-2</v>
      </c>
      <c r="E181" s="68">
        <v>148</v>
      </c>
      <c r="G181" s="69"/>
      <c r="H181" s="69"/>
    </row>
    <row r="182" spans="1:8" x14ac:dyDescent="0.25">
      <c r="A182" s="242">
        <v>35003</v>
      </c>
      <c r="B182" s="243">
        <v>-1.2551814620606949E-2</v>
      </c>
      <c r="C182" s="69">
        <f t="shared" si="0"/>
        <v>4.2736726080271514E-2</v>
      </c>
      <c r="D182" s="69">
        <f t="array" ref="D182">[1]!ewma(B182:B241,0.96)</f>
        <v>3.8655465650609976E-2</v>
      </c>
      <c r="E182" s="68">
        <v>147</v>
      </c>
      <c r="G182" s="69"/>
      <c r="H182" s="69"/>
    </row>
    <row r="183" spans="1:8" x14ac:dyDescent="0.25">
      <c r="A183" s="242">
        <v>34971</v>
      </c>
      <c r="B183" s="243">
        <v>1.0001389042497033E-2</v>
      </c>
      <c r="C183" s="69">
        <f t="shared" si="0"/>
        <v>4.3051659211505014E-2</v>
      </c>
      <c r="D183" s="69">
        <f t="array" ref="D183">[1]!ewma(B183:B242,0.96)</f>
        <v>3.9373162356988456E-2</v>
      </c>
      <c r="E183" s="68">
        <v>146</v>
      </c>
      <c r="G183" s="69"/>
      <c r="H183" s="69"/>
    </row>
    <row r="184" spans="1:8" x14ac:dyDescent="0.25">
      <c r="A184" s="242">
        <v>34942</v>
      </c>
      <c r="B184" s="243">
        <v>6.2403999116186659E-2</v>
      </c>
      <c r="C184" s="69">
        <f t="shared" si="0"/>
        <v>4.3882194523137852E-2</v>
      </c>
      <c r="D184" s="69">
        <f t="array" ref="D184">[1]!ewma(B184:B243,0.96)</f>
        <v>4.0264989457453562E-2</v>
      </c>
      <c r="E184" s="68">
        <v>145</v>
      </c>
      <c r="G184" s="69"/>
      <c r="H184" s="69"/>
    </row>
    <row r="185" spans="1:8" x14ac:dyDescent="0.25">
      <c r="A185" s="242">
        <v>34911</v>
      </c>
      <c r="B185" s="243">
        <v>2.9545736701732661E-2</v>
      </c>
      <c r="C185" s="69">
        <f t="shared" si="0"/>
        <v>4.5667708148478696E-2</v>
      </c>
      <c r="D185" s="69">
        <f t="array" ref="D185">[1]!ewma(B185:B244,0.96)</f>
        <v>3.9647025595232595E-2</v>
      </c>
      <c r="E185" s="68">
        <v>144</v>
      </c>
      <c r="G185" s="69"/>
      <c r="H185" s="69"/>
    </row>
    <row r="186" spans="1:8" x14ac:dyDescent="0.25">
      <c r="A186" s="242">
        <v>34880</v>
      </c>
      <c r="B186" s="243">
        <v>1.7744649745707886E-3</v>
      </c>
      <c r="C186" s="69">
        <f t="shared" si="0"/>
        <v>4.6077189703852418E-2</v>
      </c>
      <c r="D186" s="69">
        <f t="array" ref="D186">[1]!ewma(B186:B245,0.96)</f>
        <v>4.0057441343639068E-2</v>
      </c>
      <c r="E186" s="68">
        <v>143</v>
      </c>
      <c r="G186" s="69"/>
      <c r="H186" s="69"/>
    </row>
    <row r="187" spans="1:8" x14ac:dyDescent="0.25">
      <c r="A187" s="242">
        <v>34850</v>
      </c>
      <c r="B187" s="243">
        <v>6.0134306496869572E-2</v>
      </c>
      <c r="C187" s="69">
        <f t="shared" si="0"/>
        <v>4.6228168599478411E-2</v>
      </c>
      <c r="D187" s="69">
        <f t="array" ref="D187">[1]!ewma(B187:B246,0.96)</f>
        <v>4.0827953598765211E-2</v>
      </c>
      <c r="E187" s="68">
        <v>142</v>
      </c>
      <c r="G187" s="69"/>
      <c r="H187" s="69"/>
    </row>
    <row r="188" spans="1:8" x14ac:dyDescent="0.25">
      <c r="A188" s="242">
        <v>34817</v>
      </c>
      <c r="B188" s="243">
        <v>3.9717919059113704E-2</v>
      </c>
      <c r="C188" s="69">
        <f t="shared" si="0"/>
        <v>4.7205201656461998E-2</v>
      </c>
      <c r="D188" s="69">
        <f t="array" ref="D188">[1]!ewma(B188:B247,0.96)</f>
        <v>4.0245026856913446E-2</v>
      </c>
      <c r="E188" s="68">
        <v>141</v>
      </c>
      <c r="G188" s="69"/>
      <c r="H188" s="69"/>
    </row>
    <row r="189" spans="1:8" x14ac:dyDescent="0.25">
      <c r="A189" s="242">
        <v>34789</v>
      </c>
      <c r="B189" s="243">
        <v>-4.2349105297143197E-2</v>
      </c>
      <c r="C189" s="69">
        <f t="shared" si="0"/>
        <v>4.7260355066648989E-2</v>
      </c>
      <c r="D189" s="69">
        <f t="array" ref="D189">[1]!ewma(B189:B248,0.96)</f>
        <v>4.0224811850132866E-2</v>
      </c>
      <c r="E189" s="68">
        <v>140</v>
      </c>
      <c r="G189" s="69"/>
      <c r="H189" s="69"/>
    </row>
    <row r="190" spans="1:8" x14ac:dyDescent="0.25">
      <c r="A190" s="242">
        <v>34758</v>
      </c>
      <c r="B190" s="243">
        <v>2.3995928911886288E-3</v>
      </c>
      <c r="C190" s="69">
        <f t="shared" si="0"/>
        <v>4.6915818703710213E-2</v>
      </c>
      <c r="D190" s="69">
        <f t="array" ref="D190">[1]!ewma(B190:B249,0.96)</f>
        <v>4.0021205047881793E-2</v>
      </c>
      <c r="E190" s="68">
        <v>139</v>
      </c>
      <c r="G190" s="69"/>
      <c r="H190" s="69"/>
    </row>
    <row r="191" spans="1:8" x14ac:dyDescent="0.25">
      <c r="A191" s="242">
        <v>34730</v>
      </c>
      <c r="B191" s="243">
        <v>2.4222990576070469E-3</v>
      </c>
      <c r="C191" s="69">
        <f t="shared" si="0"/>
        <v>4.6945029851201005E-2</v>
      </c>
      <c r="D191" s="69">
        <f t="array" ref="D191">[1]!ewma(B191:B250,0.96)</f>
        <v>4.0764606199155791E-2</v>
      </c>
      <c r="E191" s="68">
        <v>138</v>
      </c>
      <c r="G191" s="69"/>
      <c r="H191" s="69"/>
    </row>
    <row r="192" spans="1:8" x14ac:dyDescent="0.25">
      <c r="A192" s="242">
        <v>34698</v>
      </c>
      <c r="B192" s="243">
        <v>-6.4162580902293875E-4</v>
      </c>
      <c r="C192" s="69">
        <f t="shared" si="0"/>
        <v>4.7986759674736305E-2</v>
      </c>
      <c r="D192" s="69">
        <f t="array" ref="D192">[1]!ewma(B192:B251,0.96)</f>
        <v>4.1829560128991257E-2</v>
      </c>
      <c r="E192" s="68">
        <v>137</v>
      </c>
      <c r="G192" s="69"/>
      <c r="H192" s="69"/>
    </row>
    <row r="193" spans="1:8" x14ac:dyDescent="0.25">
      <c r="A193" s="242">
        <v>34668</v>
      </c>
      <c r="B193" s="243">
        <v>3.7626786857174466E-3</v>
      </c>
      <c r="C193" s="69">
        <f t="shared" si="0"/>
        <v>4.8248868788430294E-2</v>
      </c>
      <c r="D193" s="69">
        <f t="array" ref="D193">[1]!ewma(B193:B252,0.96)</f>
        <v>4.2671303088780053E-2</v>
      </c>
      <c r="E193" s="68">
        <v>136</v>
      </c>
      <c r="G193" s="69"/>
      <c r="H193" s="69"/>
    </row>
    <row r="194" spans="1:8" x14ac:dyDescent="0.25">
      <c r="A194" s="242">
        <v>34638</v>
      </c>
      <c r="B194" s="243">
        <v>-8.0635368675929797E-3</v>
      </c>
      <c r="C194" s="69">
        <f t="shared" si="0"/>
        <v>4.8284019292630979E-2</v>
      </c>
      <c r="D194" s="69">
        <f t="array" ref="D194">[1]!ewma(B194:B253,0.96)</f>
        <v>4.3456046839527494E-2</v>
      </c>
      <c r="E194" s="68">
        <v>135</v>
      </c>
      <c r="G194" s="69"/>
      <c r="H194" s="69"/>
    </row>
    <row r="195" spans="1:8" x14ac:dyDescent="0.25">
      <c r="A195" s="242">
        <v>34607</v>
      </c>
      <c r="B195" s="243">
        <v>-3.9871702865311054E-2</v>
      </c>
      <c r="C195" s="69">
        <f t="shared" si="0"/>
        <v>4.8640002225448009E-2</v>
      </c>
      <c r="D195" s="69">
        <f t="array" ref="D195">[1]!ewma(B195:B254,0.96)</f>
        <v>4.4336433999899567E-2</v>
      </c>
      <c r="E195" s="68">
        <v>134</v>
      </c>
      <c r="G195" s="69"/>
      <c r="H195" s="69"/>
    </row>
    <row r="196" spans="1:8" x14ac:dyDescent="0.25">
      <c r="A196" s="242">
        <v>34577</v>
      </c>
      <c r="B196" s="243">
        <v>3.0301491593299978E-2</v>
      </c>
      <c r="C196" s="69">
        <f t="shared" si="0"/>
        <v>4.8781139204874008E-2</v>
      </c>
      <c r="D196" s="69">
        <f t="array" ref="D196">[1]!ewma(B196:B255,0.96)</f>
        <v>4.4525463716017039E-2</v>
      </c>
      <c r="E196" s="68">
        <v>133</v>
      </c>
      <c r="G196" s="69"/>
      <c r="H196" s="69"/>
    </row>
    <row r="197" spans="1:8" x14ac:dyDescent="0.25">
      <c r="A197" s="242">
        <v>34544</v>
      </c>
      <c r="B197" s="243">
        <v>2.9752519868599281E-2</v>
      </c>
      <c r="C197" s="69">
        <f t="shared" si="0"/>
        <v>4.9260814139529929E-2</v>
      </c>
      <c r="D197" s="69">
        <f t="array" ref="D197">[1]!ewma(B197:B256,0.96)</f>
        <v>4.5126178891003302E-2</v>
      </c>
      <c r="E197" s="68">
        <v>132</v>
      </c>
      <c r="G197" s="69"/>
      <c r="H197" s="69"/>
    </row>
    <row r="198" spans="1:8" x14ac:dyDescent="0.25">
      <c r="A198" s="242">
        <v>34515</v>
      </c>
      <c r="B198" s="243">
        <v>-6.1011865738201498E-2</v>
      </c>
      <c r="C198" s="69">
        <f t="shared" si="0"/>
        <v>4.9396425572739301E-2</v>
      </c>
      <c r="D198" s="69">
        <f t="array" ref="D198">[1]!ewma(B198:B257,0.96)</f>
        <v>4.5640914533290604E-2</v>
      </c>
      <c r="E198" s="68">
        <v>131</v>
      </c>
      <c r="G198" s="69"/>
      <c r="H198" s="69"/>
    </row>
    <row r="199" spans="1:8" x14ac:dyDescent="0.25">
      <c r="A199" s="242">
        <v>34485</v>
      </c>
      <c r="B199" s="243">
        <v>6.0962440598955059E-3</v>
      </c>
      <c r="C199" s="69">
        <f t="shared" si="0"/>
        <v>4.886276797779901E-2</v>
      </c>
      <c r="D199" s="69">
        <f t="array" ref="D199">[1]!ewma(B199:B258,0.96)</f>
        <v>4.4772933244707561E-2</v>
      </c>
      <c r="E199" s="68">
        <v>130</v>
      </c>
      <c r="G199" s="69"/>
      <c r="H199" s="69"/>
    </row>
    <row r="200" spans="1:8" x14ac:dyDescent="0.25">
      <c r="A200" s="242">
        <v>34453</v>
      </c>
      <c r="B200" s="243">
        <v>4.3532823690259903E-3</v>
      </c>
      <c r="C200" s="69">
        <f t="shared" si="0"/>
        <v>5.0326875398607127E-2</v>
      </c>
      <c r="D200" s="69">
        <f t="array" ref="D200">[1]!ewma(B200:B259,0.96)</f>
        <v>4.6094621340599218E-2</v>
      </c>
      <c r="E200" s="68">
        <v>129</v>
      </c>
      <c r="G200" s="69"/>
      <c r="H200" s="69"/>
    </row>
    <row r="201" spans="1:8" x14ac:dyDescent="0.25">
      <c r="A201" s="242">
        <v>34424</v>
      </c>
      <c r="B201" s="243">
        <v>-6.6429486196057597E-2</v>
      </c>
      <c r="C201" s="69">
        <f t="shared" si="0"/>
        <v>5.0587740993407709E-2</v>
      </c>
      <c r="D201" s="69">
        <f t="array" ref="D201">[1]!ewma(B201:B260,0.96)</f>
        <v>4.7042960288960767E-2</v>
      </c>
      <c r="E201" s="68">
        <v>128</v>
      </c>
      <c r="G201" s="69"/>
      <c r="H201" s="69"/>
    </row>
    <row r="202" spans="1:8" x14ac:dyDescent="0.25">
      <c r="A202" s="242">
        <v>34393</v>
      </c>
      <c r="B202" s="243">
        <v>-5.1125225770560556E-2</v>
      </c>
      <c r="C202" s="69">
        <f t="shared" si="0"/>
        <v>5.0151227376739778E-2</v>
      </c>
      <c r="D202" s="69">
        <f t="array" ref="D202">[1]!ewma(B202:B261,0.96)</f>
        <v>4.6061726036162425E-2</v>
      </c>
      <c r="E202" s="68">
        <v>127</v>
      </c>
      <c r="G202" s="69"/>
      <c r="H202" s="69"/>
    </row>
    <row r="203" spans="1:8" x14ac:dyDescent="0.25">
      <c r="A203" s="242">
        <v>34365</v>
      </c>
      <c r="B203" s="243">
        <v>3.8780982713621404E-2</v>
      </c>
      <c r="C203" s="69">
        <f t="shared" si="0"/>
        <v>5.0332237721042297E-2</v>
      </c>
      <c r="D203" s="69">
        <f t="array" ref="D203">[1]!ewma(B203:B262,0.96)</f>
        <v>4.5896155946198676E-2</v>
      </c>
      <c r="E203" s="68">
        <v>126</v>
      </c>
      <c r="G203" s="69"/>
      <c r="H203" s="69"/>
    </row>
    <row r="204" spans="1:8" x14ac:dyDescent="0.25">
      <c r="A204" s="242">
        <v>34334</v>
      </c>
      <c r="B204" s="243">
        <v>2.6083699307375197E-2</v>
      </c>
      <c r="C204" s="69">
        <f t="shared" si="0"/>
        <v>5.2662018057242153E-2</v>
      </c>
      <c r="D204" s="69">
        <f t="array" ref="D204">[1]!ewma(B204:B263,0.96)</f>
        <v>4.6963708540949445E-2</v>
      </c>
      <c r="E204" s="68">
        <v>125</v>
      </c>
      <c r="G204" s="69"/>
      <c r="H204" s="69"/>
    </row>
    <row r="205" spans="1:8" x14ac:dyDescent="0.25">
      <c r="A205" s="242">
        <v>34303</v>
      </c>
      <c r="B205" s="243">
        <v>1.1229481424627874E-2</v>
      </c>
      <c r="C205" s="69">
        <f t="shared" si="0"/>
        <v>5.2709327741724966E-2</v>
      </c>
      <c r="D205" s="69">
        <f t="array" ref="D205">[1]!ewma(B205:B264,0.96)</f>
        <v>4.7577598318161933E-2</v>
      </c>
      <c r="E205" s="68">
        <v>124</v>
      </c>
      <c r="G205" s="69"/>
      <c r="H205" s="69"/>
    </row>
    <row r="206" spans="1:8" x14ac:dyDescent="0.25">
      <c r="A206" s="242">
        <v>34271</v>
      </c>
      <c r="B206" s="243">
        <v>4.2249963277948277E-2</v>
      </c>
      <c r="C206" s="69">
        <f t="shared" si="0"/>
        <v>5.3065144359447806E-2</v>
      </c>
      <c r="D206" s="69">
        <f t="array" ref="D206">[1]!ewma(B206:B265,0.96)</f>
        <v>4.8487380488603876E-2</v>
      </c>
      <c r="E206" s="68">
        <v>123</v>
      </c>
      <c r="G206" s="69"/>
      <c r="H206" s="69"/>
    </row>
    <row r="207" spans="1:8" x14ac:dyDescent="0.25">
      <c r="A207" s="242">
        <v>34242</v>
      </c>
      <c r="B207" s="243">
        <v>-4.0328828927373772E-2</v>
      </c>
      <c r="C207" s="69">
        <f t="shared" si="0"/>
        <v>5.3126626367742312E-2</v>
      </c>
      <c r="D207" s="69">
        <f t="array" ref="D207">[1]!ewma(B207:B266,0.96)</f>
        <v>4.8665916395353191E-2</v>
      </c>
      <c r="E207" s="68">
        <v>122</v>
      </c>
      <c r="G207" s="69"/>
      <c r="H207" s="69"/>
    </row>
    <row r="208" spans="1:8" x14ac:dyDescent="0.25">
      <c r="A208" s="242">
        <v>34212</v>
      </c>
      <c r="B208" s="243">
        <v>-3.8723412238690358E-3</v>
      </c>
      <c r="C208" s="69">
        <f t="shared" si="0"/>
        <v>5.2896035627686064E-2</v>
      </c>
      <c r="D208" s="69">
        <f t="array" ref="D208">[1]!ewma(B208:B267,0.96)</f>
        <v>4.8914559911152317E-2</v>
      </c>
      <c r="E208" s="68">
        <v>121</v>
      </c>
      <c r="G208" s="69"/>
      <c r="H208" s="69"/>
    </row>
    <row r="209" spans="1:8" x14ac:dyDescent="0.25">
      <c r="A209" s="242">
        <v>34180</v>
      </c>
      <c r="B209" s="243">
        <v>2.8006138578423156E-2</v>
      </c>
      <c r="C209" s="69">
        <f t="shared" si="0"/>
        <v>5.3129272531149858E-2</v>
      </c>
      <c r="D209" s="69">
        <f t="array" ref="D209">[1]!ewma(B209:B268,0.96)</f>
        <v>4.9872723311511283E-2</v>
      </c>
      <c r="E209" s="68">
        <v>120</v>
      </c>
      <c r="G209" s="69"/>
      <c r="H209" s="69"/>
    </row>
    <row r="210" spans="1:8" x14ac:dyDescent="0.25">
      <c r="A210" s="242">
        <v>34150</v>
      </c>
      <c r="B210" s="243">
        <v>6.2890901385314946E-2</v>
      </c>
      <c r="C210" s="69">
        <f t="shared" si="0"/>
        <v>5.3091360890210083E-2</v>
      </c>
      <c r="D210" s="69">
        <f t="array" ref="D210">[1]!ewma(B210:B269,0.96)</f>
        <v>5.0489807378411411E-2</v>
      </c>
      <c r="E210" s="68">
        <v>119</v>
      </c>
      <c r="G210" s="69"/>
      <c r="H210" s="69"/>
    </row>
    <row r="211" spans="1:8" x14ac:dyDescent="0.25">
      <c r="A211" s="242">
        <v>34120</v>
      </c>
      <c r="B211" s="243">
        <v>2.6091715996076958E-2</v>
      </c>
      <c r="C211" s="69">
        <f t="shared" si="0"/>
        <v>5.395563512232774E-2</v>
      </c>
      <c r="D211" s="69">
        <f t="array" ref="D211">[1]!ewma(B211:B270,0.96)</f>
        <v>5.0247291915974206E-2</v>
      </c>
      <c r="E211" s="68">
        <v>118</v>
      </c>
      <c r="G211" s="69"/>
      <c r="H211" s="69"/>
    </row>
    <row r="212" spans="1:8" x14ac:dyDescent="0.25">
      <c r="A212" s="242">
        <v>34089</v>
      </c>
      <c r="B212" s="243">
        <v>-4.0401301678017254E-2</v>
      </c>
      <c r="C212" s="69">
        <f t="shared" si="0"/>
        <v>5.4027982769754651E-2</v>
      </c>
      <c r="D212" s="69">
        <f t="array" ref="D212">[1]!ewma(B212:B271,0.96)</f>
        <v>5.0957276203506964E-2</v>
      </c>
      <c r="E212" s="68">
        <v>117</v>
      </c>
      <c r="G212" s="69"/>
      <c r="H212" s="69"/>
    </row>
    <row r="213" spans="1:8" x14ac:dyDescent="0.25">
      <c r="A213" s="242">
        <v>34059</v>
      </c>
      <c r="B213" s="243">
        <v>-2.2307471093385711E-3</v>
      </c>
      <c r="C213" s="69">
        <f t="shared" si="0"/>
        <v>5.3633168799623557E-2</v>
      </c>
      <c r="D213" s="69">
        <f t="array" ref="D213">[1]!ewma(B213:B272,0.96)</f>
        <v>5.1220128264123851E-2</v>
      </c>
      <c r="E213" s="68">
        <v>116</v>
      </c>
      <c r="G213" s="69"/>
      <c r="H213" s="69"/>
    </row>
    <row r="214" spans="1:8" x14ac:dyDescent="0.25">
      <c r="A214" s="242">
        <v>34026</v>
      </c>
      <c r="B214" s="243">
        <v>3.3123833830866811E-2</v>
      </c>
      <c r="C214" s="69">
        <f t="shared" si="0"/>
        <v>5.4240086371533054E-2</v>
      </c>
      <c r="D214" s="69">
        <f t="array" ref="D214">[1]!ewma(B214:B273,0.96)</f>
        <v>5.232730650350096E-2</v>
      </c>
      <c r="E214" s="68">
        <v>115</v>
      </c>
      <c r="G214" s="69"/>
      <c r="H214" s="69"/>
    </row>
    <row r="215" spans="1:8" x14ac:dyDescent="0.25">
      <c r="A215" s="242">
        <v>33998</v>
      </c>
      <c r="B215" s="243">
        <v>1.14003636678639E-3</v>
      </c>
      <c r="C215" s="69">
        <f t="shared" si="0"/>
        <v>5.4362156287513126E-2</v>
      </c>
      <c r="D215" s="69">
        <f t="array" ref="D215">[1]!ewma(B215:B274,0.96)</f>
        <v>5.2959906047802346E-2</v>
      </c>
      <c r="E215" s="68">
        <v>114</v>
      </c>
      <c r="G215" s="69"/>
      <c r="H215" s="69"/>
    </row>
    <row r="216" spans="1:8" x14ac:dyDescent="0.25">
      <c r="A216" s="242">
        <v>33969</v>
      </c>
      <c r="B216" s="243">
        <v>2.1210646956427937E-2</v>
      </c>
      <c r="C216" s="69">
        <f t="shared" si="0"/>
        <v>5.5659760007731748E-2</v>
      </c>
      <c r="D216" s="69">
        <f t="array" ref="D216">[1]!ewma(B216:B275,0.96)</f>
        <v>5.4418418250766452E-2</v>
      </c>
      <c r="E216" s="68">
        <v>113</v>
      </c>
      <c r="G216" s="69"/>
      <c r="H216" s="69"/>
    </row>
    <row r="217" spans="1:8" x14ac:dyDescent="0.25">
      <c r="A217" s="242">
        <v>33938</v>
      </c>
      <c r="B217" s="243">
        <v>6.8487146672900456E-2</v>
      </c>
      <c r="C217" s="69">
        <f t="shared" si="0"/>
        <v>5.5699461917119213E-2</v>
      </c>
      <c r="D217" s="69">
        <f t="array" ref="D217">[1]!ewma(B217:B276,0.96)</f>
        <v>5.5304290874663042E-2</v>
      </c>
      <c r="E217" s="68">
        <v>112</v>
      </c>
      <c r="G217" s="69"/>
      <c r="H217" s="69"/>
    </row>
    <row r="218" spans="1:8" x14ac:dyDescent="0.25">
      <c r="A218" s="242">
        <v>33907</v>
      </c>
      <c r="B218" s="243">
        <v>9.5940948968338491E-2</v>
      </c>
      <c r="C218" s="69">
        <f t="shared" si="0"/>
        <v>5.8372903305002145E-2</v>
      </c>
      <c r="D218" s="69">
        <f t="array" ref="D218">[1]!ewma(B218:B277,0.96)</f>
        <v>5.5431949874458125E-2</v>
      </c>
      <c r="E218" s="68">
        <v>111</v>
      </c>
      <c r="G218" s="69"/>
      <c r="H218" s="69"/>
    </row>
    <row r="219" spans="1:8" x14ac:dyDescent="0.25">
      <c r="A219" s="242">
        <v>33877</v>
      </c>
      <c r="B219" s="243">
        <v>1.3712697656882211E-2</v>
      </c>
      <c r="C219" s="69">
        <f t="shared" si="0"/>
        <v>6.7016078957143607E-2</v>
      </c>
      <c r="D219" s="69">
        <f t="array" ref="D219">[1]!ewma(B219:B278,0.96)</f>
        <v>5.6108555693611284E-2</v>
      </c>
      <c r="E219" s="68">
        <v>110</v>
      </c>
      <c r="G219" s="69"/>
      <c r="H219" s="69"/>
    </row>
    <row r="220" spans="1:8" x14ac:dyDescent="0.25">
      <c r="A220" s="242">
        <v>33847</v>
      </c>
      <c r="B220" s="243">
        <v>-7.4829155467049602E-2</v>
      </c>
      <c r="C220" s="69">
        <f t="shared" si="0"/>
        <v>6.7008633890201702E-2</v>
      </c>
      <c r="D220" s="69">
        <f t="array" ref="D220">[1]!ewma(B220:B279,0.96)</f>
        <v>5.7056324530043806E-2</v>
      </c>
      <c r="E220" s="68">
        <v>109</v>
      </c>
      <c r="G220" s="69"/>
      <c r="H220" s="69"/>
    </row>
    <row r="221" spans="1:8" x14ac:dyDescent="0.25">
      <c r="A221" s="242">
        <v>33816</v>
      </c>
      <c r="B221" s="243">
        <v>5.7810249488268184E-3</v>
      </c>
      <c r="C221" s="69">
        <f t="shared" si="0"/>
        <v>6.6255372327185189E-2</v>
      </c>
      <c r="D221" s="69">
        <f t="array" ref="D221">[1]!ewma(B221:B280,0.96)</f>
        <v>5.5976741159245058E-2</v>
      </c>
      <c r="E221" s="68">
        <v>108</v>
      </c>
      <c r="G221" s="69"/>
      <c r="H221" s="69"/>
    </row>
    <row r="222" spans="1:8" x14ac:dyDescent="0.25">
      <c r="A222" s="242">
        <v>33785</v>
      </c>
      <c r="B222" s="243">
        <v>-6.7322609387506671E-2</v>
      </c>
      <c r="C222" s="69">
        <f t="shared" si="0"/>
        <v>6.6706617157485631E-2</v>
      </c>
      <c r="D222" s="69">
        <f t="array" ref="D222">[1]!ewma(B222:B281,0.96)</f>
        <v>5.7152303309374548E-2</v>
      </c>
      <c r="E222" s="68">
        <v>107</v>
      </c>
      <c r="G222" s="69"/>
      <c r="H222" s="69"/>
    </row>
    <row r="223" spans="1:8" x14ac:dyDescent="0.25">
      <c r="A223" s="242">
        <v>33753</v>
      </c>
      <c r="B223" s="243">
        <v>-2.748692626865068E-2</v>
      </c>
      <c r="C223" s="69">
        <f t="shared" si="0"/>
        <v>6.6309847193049082E-2</v>
      </c>
      <c r="D223" s="69">
        <f t="array" ref="D223">[1]!ewma(B223:B282,0.96)</f>
        <v>5.6592453783985253E-2</v>
      </c>
      <c r="E223" s="68">
        <v>106</v>
      </c>
      <c r="G223" s="69"/>
      <c r="H223" s="69"/>
    </row>
    <row r="224" spans="1:8" x14ac:dyDescent="0.25">
      <c r="A224" s="242">
        <v>33724</v>
      </c>
      <c r="B224" s="243">
        <v>3.3246395175249299E-2</v>
      </c>
      <c r="C224" s="69">
        <f t="shared" si="0"/>
        <v>6.6176660808157026E-2</v>
      </c>
      <c r="D224" s="69">
        <f t="array" ref="D224">[1]!ewma(B224:B283,0.96)</f>
        <v>5.7345196012166678E-2</v>
      </c>
      <c r="E224" s="68">
        <v>105</v>
      </c>
      <c r="G224" s="69"/>
      <c r="H224" s="69"/>
    </row>
    <row r="225" spans="1:8" x14ac:dyDescent="0.25">
      <c r="A225" s="242">
        <v>33694</v>
      </c>
      <c r="B225" s="243">
        <v>-1.6139278595395989E-2</v>
      </c>
      <c r="C225" s="69">
        <f t="shared" si="0"/>
        <v>6.6159580239109436E-2</v>
      </c>
      <c r="D225" s="69">
        <f t="array" ref="D225">[1]!ewma(B225:B284,0.96)</f>
        <v>5.8004922909795462E-2</v>
      </c>
      <c r="E225" s="68">
        <v>104</v>
      </c>
      <c r="G225" s="69"/>
      <c r="H225" s="69"/>
    </row>
    <row r="226" spans="1:8" x14ac:dyDescent="0.25">
      <c r="A226" s="242">
        <v>33662</v>
      </c>
      <c r="B226" s="243">
        <v>2.4586388659358693E-2</v>
      </c>
      <c r="C226" s="69">
        <f t="shared" si="0"/>
        <v>6.6097249444712181E-2</v>
      </c>
      <c r="D226" s="69">
        <f t="array" ref="D226">[1]!ewma(B226:B285,0.96)</f>
        <v>5.8973694227887598E-2</v>
      </c>
      <c r="E226" s="68">
        <v>103</v>
      </c>
      <c r="G226" s="69"/>
      <c r="H226" s="69"/>
    </row>
    <row r="227" spans="1:8" x14ac:dyDescent="0.25">
      <c r="A227" s="242">
        <v>33634</v>
      </c>
      <c r="B227" s="243">
        <v>4.0765087278445744E-2</v>
      </c>
      <c r="C227" s="69">
        <f t="shared" si="0"/>
        <v>6.6112314916165218E-2</v>
      </c>
      <c r="D227" s="69">
        <f t="array" ref="D227">[1]!ewma(B227:B286,0.96)</f>
        <v>5.9873347448147866E-2</v>
      </c>
      <c r="E227" s="68">
        <v>102</v>
      </c>
      <c r="G227" s="69"/>
      <c r="H227" s="69"/>
    </row>
    <row r="228" spans="1:8" x14ac:dyDescent="0.25">
      <c r="A228" s="242">
        <v>33603</v>
      </c>
      <c r="B228" s="243">
        <v>3.7017430837088083E-2</v>
      </c>
      <c r="C228" s="69">
        <f t="shared" si="0"/>
        <v>6.647640106732508E-2</v>
      </c>
      <c r="D228" s="69">
        <f t="array" ref="D228">[1]!ewma(B228:B287,0.96)</f>
        <v>6.0589436119243147E-2</v>
      </c>
      <c r="E228" s="68">
        <v>101</v>
      </c>
      <c r="G228" s="69"/>
      <c r="H228" s="69"/>
    </row>
    <row r="229" spans="1:8" x14ac:dyDescent="0.25">
      <c r="A229" s="242">
        <v>33571</v>
      </c>
      <c r="B229" s="243">
        <v>-6.954034983813806E-2</v>
      </c>
      <c r="C229" s="69">
        <f t="shared" si="0"/>
        <v>6.6693336701600561E-2</v>
      </c>
      <c r="D229" s="69">
        <f t="array" ref="D229">[1]!ewma(B229:B288,0.96)</f>
        <v>6.1325133051754251E-2</v>
      </c>
      <c r="E229" s="68">
        <v>100</v>
      </c>
      <c r="G229" s="69"/>
      <c r="H229" s="69"/>
    </row>
    <row r="230" spans="1:8" x14ac:dyDescent="0.25">
      <c r="A230" s="242">
        <v>33542</v>
      </c>
      <c r="B230" s="243">
        <v>2.2810071385403363E-2</v>
      </c>
      <c r="C230" s="69">
        <f t="shared" si="0"/>
        <v>6.6089943412903543E-2</v>
      </c>
      <c r="D230" s="69">
        <f t="array" ref="D230">[1]!ewma(B230:B289,0.96)</f>
        <v>6.0789838227323541E-2</v>
      </c>
      <c r="E230" s="68">
        <v>99</v>
      </c>
      <c r="G230" s="69"/>
      <c r="H230" s="69"/>
    </row>
    <row r="231" spans="1:8" x14ac:dyDescent="0.25">
      <c r="A231" s="242">
        <v>33511</v>
      </c>
      <c r="B231" s="243">
        <v>-6.5974221236090425E-2</v>
      </c>
      <c r="C231" s="69">
        <f t="shared" si="0"/>
        <v>6.6648354275553337E-2</v>
      </c>
      <c r="D231" s="69">
        <f t="array" ref="D231">[1]!ewma(B231:B290,0.96)</f>
        <v>6.1956577290357806E-2</v>
      </c>
      <c r="E231" s="68">
        <v>98</v>
      </c>
      <c r="G231" s="69"/>
      <c r="H231" s="69"/>
    </row>
    <row r="232" spans="1:8" x14ac:dyDescent="0.25">
      <c r="A232" s="242">
        <v>33480</v>
      </c>
      <c r="B232" s="243">
        <v>2.2235276061392639E-2</v>
      </c>
      <c r="C232" s="69">
        <f t="shared" si="0"/>
        <v>6.7190677490704162E-2</v>
      </c>
      <c r="D232" s="69">
        <f t="array" ref="D232">[1]!ewma(B232:B291,0.96)</f>
        <v>6.1945606164160887E-2</v>
      </c>
      <c r="E232" s="68">
        <v>97</v>
      </c>
      <c r="G232" s="69"/>
      <c r="H232" s="69"/>
    </row>
    <row r="233" spans="1:8" x14ac:dyDescent="0.25">
      <c r="A233" s="242">
        <v>33450</v>
      </c>
      <c r="B233" s="243">
        <v>5.5247202370534154E-3</v>
      </c>
      <c r="C233" s="69">
        <f t="shared" si="0"/>
        <v>6.730430601925104E-2</v>
      </c>
      <c r="D233" s="69">
        <f t="array" ref="D233">[1]!ewma(B233:B292,0.96)</f>
        <v>6.2988871157872148E-2</v>
      </c>
      <c r="E233" s="68">
        <v>96</v>
      </c>
      <c r="G233" s="69"/>
      <c r="H233" s="69"/>
    </row>
    <row r="234" spans="1:8" x14ac:dyDescent="0.25">
      <c r="A234" s="242">
        <v>33417</v>
      </c>
      <c r="B234" s="243">
        <v>-2.0993639021092969E-3</v>
      </c>
      <c r="C234" s="69">
        <f t="shared" si="0"/>
        <v>6.8748233665016228E-2</v>
      </c>
      <c r="D234" s="69">
        <f t="array" ref="D234">[1]!ewma(B234:B293,0.96)</f>
        <v>6.4569202802748984E-2</v>
      </c>
      <c r="E234" s="68">
        <v>95</v>
      </c>
      <c r="G234" s="69"/>
      <c r="H234" s="69"/>
    </row>
    <row r="235" spans="1:8" x14ac:dyDescent="0.25">
      <c r="A235" s="242">
        <v>33389</v>
      </c>
      <c r="B235" s="243">
        <v>3.5608724269745595E-2</v>
      </c>
      <c r="C235" s="69">
        <f t="shared" si="0"/>
        <v>6.9038660668937241E-2</v>
      </c>
      <c r="D235" s="69">
        <f t="array" ref="D235">[1]!ewma(B235:B294,0.96)</f>
        <v>6.5849163244597927E-2</v>
      </c>
      <c r="E235" s="68">
        <v>94</v>
      </c>
      <c r="G235" s="69"/>
      <c r="H235" s="69"/>
    </row>
    <row r="236" spans="1:8" x14ac:dyDescent="0.25">
      <c r="A236" s="242">
        <v>33358</v>
      </c>
      <c r="B236" s="243">
        <v>2.3535524995576429E-2</v>
      </c>
      <c r="C236" s="69">
        <f t="shared" si="0"/>
        <v>7.0502154014549359E-2</v>
      </c>
      <c r="D236" s="69">
        <f t="array" ref="D236">[1]!ewma(B236:B295,0.96)</f>
        <v>6.7198873353575064E-2</v>
      </c>
      <c r="E236" s="68">
        <v>93</v>
      </c>
      <c r="G236" s="69"/>
      <c r="H236" s="69"/>
    </row>
    <row r="237" spans="1:8" x14ac:dyDescent="0.25">
      <c r="A237" s="242">
        <v>33326</v>
      </c>
      <c r="B237" s="243">
        <v>0.13944189551156172</v>
      </c>
      <c r="C237" s="69">
        <f t="shared" si="0"/>
        <v>7.1514120037316553E-2</v>
      </c>
      <c r="D237" s="69">
        <f t="array" ref="D237">[1]!ewma(B237:B296,0.96)</f>
        <v>6.8582151688624887E-2</v>
      </c>
      <c r="E237" s="68">
        <v>92</v>
      </c>
      <c r="G237" s="69"/>
      <c r="H237" s="69"/>
    </row>
    <row r="238" spans="1:8" x14ac:dyDescent="0.25">
      <c r="A238" s="242">
        <v>33297</v>
      </c>
      <c r="B238" s="243">
        <v>9.1673438446431721E-2</v>
      </c>
      <c r="C238" s="69">
        <f t="shared" si="0"/>
        <v>7.073586806397221E-2</v>
      </c>
      <c r="D238" s="69">
        <f t="array" ref="D238">[1]!ewma(B238:B297,0.96)</f>
        <v>6.4086046786386255E-2</v>
      </c>
      <c r="E238" s="68">
        <v>91</v>
      </c>
      <c r="G238" s="69"/>
      <c r="H238" s="69"/>
    </row>
    <row r="239" spans="1:8" x14ac:dyDescent="0.25">
      <c r="A239" s="242">
        <v>33269</v>
      </c>
      <c r="B239" s="243">
        <v>3.5036678204722005E-2</v>
      </c>
      <c r="C239" s="69">
        <f t="shared" si="0"/>
        <v>6.9798165307417184E-2</v>
      </c>
      <c r="D239" s="69">
        <f t="array" ref="D239">[1]!ewma(B239:B298,0.96)</f>
        <v>6.2439497719177436E-2</v>
      </c>
      <c r="E239" s="68">
        <v>90</v>
      </c>
      <c r="G239" s="69"/>
      <c r="H239" s="69"/>
    </row>
    <row r="240" spans="1:8" x14ac:dyDescent="0.25">
      <c r="A240" s="242">
        <v>33238</v>
      </c>
      <c r="B240" s="243">
        <v>2.3242311534448223E-2</v>
      </c>
      <c r="C240" s="69">
        <f t="shared" si="0"/>
        <v>6.9756835628374494E-2</v>
      </c>
      <c r="D240" s="69">
        <f t="array" ref="D240">[1]!ewma(B240:B299,0.96)</f>
        <v>6.3200977862660893E-2</v>
      </c>
      <c r="E240" s="68">
        <v>89</v>
      </c>
      <c r="G240" s="69"/>
      <c r="H240" s="69"/>
    </row>
    <row r="241" spans="1:8" x14ac:dyDescent="0.25">
      <c r="A241" s="242">
        <v>33207</v>
      </c>
      <c r="B241" s="243">
        <v>4.9589919312076347E-2</v>
      </c>
      <c r="C241" s="69">
        <f t="shared" si="0"/>
        <v>6.9773552382342965E-2</v>
      </c>
      <c r="D241" s="69">
        <f t="array" ref="D241">[1]!ewma(B241:B300,0.96)</f>
        <v>6.4214072042356948E-2</v>
      </c>
      <c r="E241" s="68">
        <v>88</v>
      </c>
      <c r="G241" s="69"/>
      <c r="H241" s="69"/>
    </row>
    <row r="242" spans="1:8" x14ac:dyDescent="0.25">
      <c r="A242" s="242">
        <v>33177</v>
      </c>
      <c r="B242" s="243">
        <v>-3.5536246958360551E-2</v>
      </c>
      <c r="C242" s="69">
        <f t="shared" si="0"/>
        <v>6.9565860498416218E-2</v>
      </c>
      <c r="D242" s="69">
        <f t="array" ref="D242">[1]!ewma(B242:B301,0.96)</f>
        <v>6.461648220576563E-2</v>
      </c>
      <c r="E242" s="68">
        <v>87</v>
      </c>
      <c r="G242" s="69"/>
      <c r="H242" s="69"/>
    </row>
    <row r="243" spans="1:8" x14ac:dyDescent="0.25">
      <c r="A243" s="242">
        <v>33144</v>
      </c>
      <c r="B243" s="243">
        <v>-5.5371826047252326E-2</v>
      </c>
      <c r="C243" s="69">
        <f t="shared" si="0"/>
        <v>6.9431778342653752E-2</v>
      </c>
      <c r="D243" s="69">
        <f t="array" ref="D243">[1]!ewma(B243:B302,0.96)</f>
        <v>6.5412115478630406E-2</v>
      </c>
      <c r="E243" s="68">
        <v>86</v>
      </c>
      <c r="G243" s="69"/>
      <c r="H243" s="69"/>
    </row>
    <row r="244" spans="1:8" x14ac:dyDescent="0.25">
      <c r="A244" s="242">
        <v>33116</v>
      </c>
      <c r="B244" s="243">
        <v>-0.10337070352325095</v>
      </c>
      <c r="C244" s="69">
        <f t="shared" ref="C244:C307" si="1">STDEV(B244:B303)</f>
        <v>6.9767276530321581E-2</v>
      </c>
      <c r="D244" s="69">
        <f t="array" ref="D244">[1]!ewma(B244:B303,0.96)</f>
        <v>6.5853326180201413E-2</v>
      </c>
      <c r="E244" s="68">
        <v>85</v>
      </c>
      <c r="G244" s="69"/>
      <c r="H244" s="69"/>
    </row>
    <row r="245" spans="1:8" x14ac:dyDescent="0.25">
      <c r="A245" s="242">
        <v>33085</v>
      </c>
      <c r="B245" s="243">
        <v>-4.6707407111161392E-2</v>
      </c>
      <c r="C245" s="69">
        <f t="shared" si="1"/>
        <v>6.8428002011880637E-2</v>
      </c>
      <c r="D245" s="69">
        <f t="array" ref="D245">[1]!ewma(B245:B304,0.96)</f>
        <v>6.35551065110945E-2</v>
      </c>
      <c r="E245" s="68">
        <v>84</v>
      </c>
      <c r="G245" s="69"/>
      <c r="H245" s="69"/>
    </row>
    <row r="246" spans="1:8" x14ac:dyDescent="0.25">
      <c r="A246" s="242">
        <v>33053</v>
      </c>
      <c r="B246" s="243">
        <v>-2.3762599772324977E-2</v>
      </c>
      <c r="C246" s="69">
        <f t="shared" si="1"/>
        <v>6.9062443202120294E-2</v>
      </c>
      <c r="D246" s="69">
        <f t="array" ref="D246">[1]!ewma(B246:B305,0.96)</f>
        <v>6.42882230287804E-2</v>
      </c>
      <c r="E246" s="68">
        <v>83</v>
      </c>
      <c r="G246" s="69"/>
      <c r="H246" s="69"/>
    </row>
    <row r="247" spans="1:8" x14ac:dyDescent="0.25">
      <c r="A247" s="242">
        <v>33024</v>
      </c>
      <c r="B247" s="243">
        <v>9.6871149559940362E-2</v>
      </c>
      <c r="C247" s="69">
        <f t="shared" si="1"/>
        <v>6.8990162064448912E-2</v>
      </c>
      <c r="D247" s="69">
        <f t="array" ref="D247">[1]!ewma(B247:B306,0.96)</f>
        <v>6.5298076845779165E-2</v>
      </c>
      <c r="E247" s="68">
        <v>82</v>
      </c>
      <c r="G247" s="69"/>
      <c r="H247" s="69"/>
    </row>
    <row r="248" spans="1:8" x14ac:dyDescent="0.25">
      <c r="A248" s="242">
        <v>32993</v>
      </c>
      <c r="B248" s="243">
        <v>-3.4103847811670418E-2</v>
      </c>
      <c r="C248" s="69">
        <f t="shared" si="1"/>
        <v>6.8261740919183814E-2</v>
      </c>
      <c r="D248" s="69">
        <f t="array" ref="D248">[1]!ewma(B248:B307,0.96)</f>
        <v>6.3534414557780639E-2</v>
      </c>
      <c r="E248" s="68">
        <v>81</v>
      </c>
      <c r="G248" s="69"/>
      <c r="H248" s="69"/>
    </row>
    <row r="249" spans="1:8" x14ac:dyDescent="0.25">
      <c r="A249" s="242">
        <v>32962</v>
      </c>
      <c r="B249" s="243">
        <v>2.2418735827836045E-2</v>
      </c>
      <c r="C249" s="69">
        <f t="shared" si="1"/>
        <v>6.8105590776841043E-2</v>
      </c>
      <c r="D249" s="69">
        <f t="array" ref="D249">[1]!ewma(B249:B308,0.96)</f>
        <v>6.4326260922619879E-2</v>
      </c>
      <c r="E249" s="68">
        <v>80</v>
      </c>
      <c r="G249" s="69"/>
      <c r="H249" s="69"/>
    </row>
    <row r="250" spans="1:8" x14ac:dyDescent="0.25">
      <c r="A250" s="242">
        <v>32932</v>
      </c>
      <c r="B250" s="243">
        <v>1.8576466033007666E-2</v>
      </c>
      <c r="C250" s="69">
        <f t="shared" si="1"/>
        <v>6.8739382448265954E-2</v>
      </c>
      <c r="D250" s="69">
        <f t="array" ref="D250">[1]!ewma(B250:B309,0.96)</f>
        <v>6.5568380723364447E-2</v>
      </c>
      <c r="E250" s="68">
        <v>79</v>
      </c>
      <c r="G250" s="69"/>
      <c r="H250" s="69"/>
    </row>
    <row r="251" spans="1:8" x14ac:dyDescent="0.25">
      <c r="A251" s="242">
        <v>32904</v>
      </c>
      <c r="B251" s="243">
        <v>-7.1421385185374331E-2</v>
      </c>
      <c r="C251" s="69">
        <f t="shared" si="1"/>
        <v>6.9125673378411037E-2</v>
      </c>
      <c r="D251" s="69">
        <f t="array" ref="D251">[1]!ewma(B251:B310,0.96)</f>
        <v>6.6816734447015053E-2</v>
      </c>
      <c r="E251" s="68">
        <v>78</v>
      </c>
      <c r="G251" s="69"/>
      <c r="H251" s="69"/>
    </row>
    <row r="252" spans="1:8" x14ac:dyDescent="0.25">
      <c r="A252" s="242">
        <v>32871</v>
      </c>
      <c r="B252" s="243">
        <v>-3.4760963686386703E-2</v>
      </c>
      <c r="C252" s="69">
        <f t="shared" si="1"/>
        <v>6.9247724759415166E-2</v>
      </c>
      <c r="D252" s="69">
        <f t="array" ref="D252">[1]!ewma(B252:B311,0.96)</f>
        <v>6.6688420711055338E-2</v>
      </c>
      <c r="E252" s="68">
        <v>77</v>
      </c>
      <c r="G252" s="69"/>
      <c r="H252" s="69"/>
    </row>
    <row r="253" spans="1:8" x14ac:dyDescent="0.25">
      <c r="A253" s="242">
        <v>32842</v>
      </c>
      <c r="B253" s="243">
        <v>-1.044406444277779E-2</v>
      </c>
      <c r="C253" s="69">
        <f t="shared" si="1"/>
        <v>6.9200325092757448E-2</v>
      </c>
      <c r="D253" s="69">
        <f t="array" ref="D253">[1]!ewma(B253:B312,0.96)</f>
        <v>6.7601549909968306E-2</v>
      </c>
      <c r="E253" s="68">
        <v>76</v>
      </c>
      <c r="G253" s="69"/>
      <c r="H253" s="69"/>
    </row>
    <row r="254" spans="1:8" x14ac:dyDescent="0.25">
      <c r="A254" s="242">
        <v>32812</v>
      </c>
      <c r="B254" s="243">
        <v>-4.3232429738293665E-2</v>
      </c>
      <c r="C254" s="69">
        <f t="shared" si="1"/>
        <v>6.9169181482802752E-2</v>
      </c>
      <c r="D254" s="69">
        <f t="array" ref="D254">[1]!ewma(B254:B313,0.96)</f>
        <v>6.8835521447480785E-2</v>
      </c>
      <c r="E254" s="68">
        <v>75</v>
      </c>
      <c r="G254" s="69"/>
      <c r="H254" s="69"/>
    </row>
    <row r="255" spans="1:8" x14ac:dyDescent="0.25">
      <c r="A255" s="242">
        <v>32780</v>
      </c>
      <c r="B255" s="243">
        <v>-4.8482439066713456E-2</v>
      </c>
      <c r="C255" s="69">
        <f t="shared" si="1"/>
        <v>6.8878197297225829E-2</v>
      </c>
      <c r="D255" s="69">
        <f t="array" ref="D255">[1]!ewma(B255:B314,0.96)</f>
        <v>6.9550020480886598E-2</v>
      </c>
      <c r="E255" s="68">
        <v>74</v>
      </c>
      <c r="G255" s="69"/>
      <c r="H255" s="69"/>
    </row>
    <row r="256" spans="1:8" x14ac:dyDescent="0.25">
      <c r="A256" s="242">
        <v>32751</v>
      </c>
      <c r="B256" s="243">
        <v>6.2397278516384214E-2</v>
      </c>
      <c r="C256" s="69">
        <f t="shared" si="1"/>
        <v>6.8745072036648286E-2</v>
      </c>
      <c r="D256" s="69">
        <f t="array" ref="D256">[1]!ewma(B256:B315,0.96)</f>
        <v>7.0227663338670171E-2</v>
      </c>
      <c r="E256" s="68">
        <v>73</v>
      </c>
      <c r="G256" s="69"/>
      <c r="H256" s="69"/>
    </row>
    <row r="257" spans="1:8" x14ac:dyDescent="0.25">
      <c r="A257" s="242">
        <v>32720</v>
      </c>
      <c r="B257" s="243">
        <v>4.1950032510049695E-2</v>
      </c>
      <c r="C257" s="69">
        <f t="shared" si="1"/>
        <v>6.9521828091159116E-2</v>
      </c>
      <c r="D257" s="69">
        <f t="array" ref="D257">[1]!ewma(B257:B316,0.96)</f>
        <v>7.0758832673866998E-2</v>
      </c>
      <c r="E257" s="68">
        <v>72</v>
      </c>
      <c r="G257" s="69"/>
      <c r="H257" s="69"/>
    </row>
    <row r="258" spans="1:8" x14ac:dyDescent="0.25">
      <c r="A258" s="242">
        <v>32689</v>
      </c>
      <c r="B258" s="243">
        <v>-2.9523349803207699E-2</v>
      </c>
      <c r="C258" s="69">
        <f t="shared" si="1"/>
        <v>6.9431743268562246E-2</v>
      </c>
      <c r="D258" s="69">
        <f t="array" ref="D258">[1]!ewma(B258:B317,0.96)</f>
        <v>7.1599164104802521E-2</v>
      </c>
      <c r="E258" s="68">
        <v>71</v>
      </c>
      <c r="G258" s="69"/>
      <c r="H258" s="69"/>
    </row>
    <row r="259" spans="1:8" x14ac:dyDescent="0.25">
      <c r="A259" s="242">
        <v>32659</v>
      </c>
      <c r="B259" s="243">
        <v>9.7454191621076935E-2</v>
      </c>
      <c r="C259" s="69">
        <f t="shared" si="1"/>
        <v>6.9324349721978831E-2</v>
      </c>
      <c r="D259" s="69">
        <f t="array" ref="D259">[1]!ewma(B259:B318,0.96)</f>
        <v>7.2726597236191237E-2</v>
      </c>
      <c r="E259" s="68">
        <v>70</v>
      </c>
      <c r="G259" s="69"/>
      <c r="H259" s="69"/>
    </row>
    <row r="260" spans="1:8" x14ac:dyDescent="0.25">
      <c r="A260" s="242">
        <v>32626</v>
      </c>
      <c r="B260" s="243">
        <v>4.542930835590453E-2</v>
      </c>
      <c r="C260" s="69">
        <f t="shared" si="1"/>
        <v>6.8833898027133328E-2</v>
      </c>
      <c r="D260" s="69">
        <f t="array" ref="D260">[1]!ewma(B260:B319,0.96)</f>
        <v>7.1424186820437177E-2</v>
      </c>
      <c r="E260" s="68">
        <v>69</v>
      </c>
      <c r="G260" s="69"/>
      <c r="H260" s="69"/>
    </row>
    <row r="261" spans="1:8" x14ac:dyDescent="0.25">
      <c r="A261" s="242">
        <v>32598</v>
      </c>
      <c r="B261" s="243">
        <v>6.0815506077048553E-2</v>
      </c>
      <c r="C261" s="69">
        <f t="shared" si="1"/>
        <v>6.8959186164187891E-2</v>
      </c>
      <c r="D261" s="69">
        <f t="array" ref="D261">[1]!ewma(B261:B320,0.96)</f>
        <v>7.2277962769879037E-2</v>
      </c>
      <c r="E261" s="68">
        <v>68</v>
      </c>
      <c r="G261" s="69"/>
      <c r="H261" s="69"/>
    </row>
    <row r="262" spans="1:8" x14ac:dyDescent="0.25">
      <c r="A262" s="242">
        <v>32567</v>
      </c>
      <c r="B262" s="243">
        <v>-5.9546655695110973E-2</v>
      </c>
      <c r="C262" s="69">
        <f t="shared" si="1"/>
        <v>6.8603344186650303E-2</v>
      </c>
      <c r="D262" s="69">
        <f t="array" ref="D262">[1]!ewma(B262:B321,0.96)</f>
        <v>7.2573279955728626E-2</v>
      </c>
      <c r="E262" s="68">
        <v>67</v>
      </c>
      <c r="G262" s="69"/>
      <c r="H262" s="69"/>
    </row>
    <row r="263" spans="1:8" x14ac:dyDescent="0.25">
      <c r="A263" s="242">
        <v>32539</v>
      </c>
      <c r="B263" s="243">
        <v>0.13171707160930723</v>
      </c>
      <c r="C263" s="69">
        <f t="shared" si="1"/>
        <v>7.001024455293739E-2</v>
      </c>
      <c r="D263" s="69">
        <f t="array" ref="D263">[1]!ewma(B263:B322,0.96)</f>
        <v>7.3417341433235223E-2</v>
      </c>
      <c r="E263" s="68">
        <v>66</v>
      </c>
      <c r="G263" s="69"/>
      <c r="H263" s="69"/>
    </row>
    <row r="264" spans="1:8" x14ac:dyDescent="0.25">
      <c r="A264" s="242">
        <v>32507</v>
      </c>
      <c r="B264" s="243">
        <v>3.348610934890428E-2</v>
      </c>
      <c r="C264" s="69">
        <f t="shared" si="1"/>
        <v>6.8041919110009855E-2</v>
      </c>
      <c r="D264" s="69">
        <f t="array" ref="D264">[1]!ewma(B264:B323,0.96)</f>
        <v>6.9654871309421468E-2</v>
      </c>
      <c r="E264" s="68">
        <v>65</v>
      </c>
      <c r="G264" s="69"/>
      <c r="H264" s="69"/>
    </row>
    <row r="265" spans="1:8" x14ac:dyDescent="0.25">
      <c r="A265" s="242">
        <v>32477</v>
      </c>
      <c r="B265" s="243">
        <v>-3.757837211135806E-2</v>
      </c>
      <c r="C265" s="69">
        <f t="shared" si="1"/>
        <v>6.7927772330985917E-2</v>
      </c>
      <c r="D265" s="69">
        <f t="array" ref="D265">[1]!ewma(B265:B324,0.96)</f>
        <v>7.0634726347390292E-2</v>
      </c>
      <c r="E265" s="68">
        <v>64</v>
      </c>
      <c r="G265" s="69"/>
      <c r="H265" s="69"/>
    </row>
    <row r="266" spans="1:8" x14ac:dyDescent="0.25">
      <c r="A266" s="242">
        <v>32447</v>
      </c>
      <c r="B266" s="243">
        <v>-3.0428158812139228E-2</v>
      </c>
      <c r="C266" s="69">
        <f t="shared" si="1"/>
        <v>6.789667127765607E-2</v>
      </c>
      <c r="D266" s="69">
        <f t="array" ref="D266">[1]!ewma(B266:B325,0.96)</f>
        <v>7.1607229627348293E-2</v>
      </c>
      <c r="E266" s="68">
        <v>63</v>
      </c>
      <c r="G266" s="69"/>
      <c r="H266" s="69"/>
    </row>
    <row r="267" spans="1:8" x14ac:dyDescent="0.25">
      <c r="A267" s="242">
        <v>32416</v>
      </c>
      <c r="B267" s="243">
        <v>3.950132677699747E-2</v>
      </c>
      <c r="C267" s="69">
        <f t="shared" si="1"/>
        <v>6.7792907034193411E-2</v>
      </c>
      <c r="D267" s="69">
        <f t="array" ref="D267">[1]!ewma(B267:B326,0.96)</f>
        <v>7.2702761823770071E-2</v>
      </c>
      <c r="E267" s="68">
        <v>62</v>
      </c>
      <c r="G267" s="69"/>
      <c r="H267" s="69"/>
    </row>
    <row r="268" spans="1:8" x14ac:dyDescent="0.25">
      <c r="A268" s="242">
        <v>32386</v>
      </c>
      <c r="B268" s="243">
        <v>-3.1268564654662989E-2</v>
      </c>
      <c r="C268" s="69">
        <f t="shared" si="1"/>
        <v>6.7691518107023882E-2</v>
      </c>
      <c r="D268" s="69">
        <f t="array" ref="D268">[1]!ewma(B268:B327,0.96)</f>
        <v>7.3649409375952879E-2</v>
      </c>
      <c r="E268" s="68">
        <v>61</v>
      </c>
      <c r="G268" s="69"/>
      <c r="H268" s="69"/>
    </row>
    <row r="269" spans="1:8" x14ac:dyDescent="0.25">
      <c r="A269" s="242">
        <v>32353</v>
      </c>
      <c r="B269" s="243">
        <v>2.0281546937572781E-2</v>
      </c>
      <c r="C269" s="69">
        <f t="shared" si="1"/>
        <v>6.76992667056351E-2</v>
      </c>
      <c r="D269" s="69">
        <f t="array" ref="D269">[1]!ewma(B269:B328,0.96)</f>
        <v>7.4826584617862554E-2</v>
      </c>
      <c r="E269" s="68">
        <v>60</v>
      </c>
      <c r="G269" s="69"/>
      <c r="H269" s="69"/>
    </row>
    <row r="270" spans="1:8" x14ac:dyDescent="0.25">
      <c r="A270" s="242">
        <v>32324</v>
      </c>
      <c r="B270" s="243">
        <v>0.10045383070730662</v>
      </c>
      <c r="C270" s="69">
        <f t="shared" si="1"/>
        <v>6.7668727502163364E-2</v>
      </c>
      <c r="D270" s="69">
        <f t="array" ref="D270">[1]!ewma(B270:B329,0.96)</f>
        <v>7.6147146910879066E-2</v>
      </c>
      <c r="E270" s="68">
        <v>59</v>
      </c>
      <c r="G270" s="69"/>
      <c r="H270" s="69"/>
    </row>
    <row r="271" spans="1:8" x14ac:dyDescent="0.25">
      <c r="A271" s="242">
        <v>32294</v>
      </c>
      <c r="B271" s="243">
        <v>3.6599979206225708E-2</v>
      </c>
      <c r="C271" s="69">
        <f t="shared" si="1"/>
        <v>6.6667363269268365E-2</v>
      </c>
      <c r="D271" s="69">
        <f t="array" ref="D271">[1]!ewma(B271:B330,0.96)</f>
        <v>7.4816204145980544E-2</v>
      </c>
      <c r="E271" s="68">
        <v>58</v>
      </c>
      <c r="G271" s="69"/>
      <c r="H271" s="69"/>
    </row>
    <row r="272" spans="1:8" x14ac:dyDescent="0.25">
      <c r="A272" s="242">
        <v>32262</v>
      </c>
      <c r="B272" s="243">
        <v>1.5354550748730711E-2</v>
      </c>
      <c r="C272" s="69">
        <f t="shared" si="1"/>
        <v>6.6527883879677702E-2</v>
      </c>
      <c r="D272" s="69">
        <f t="array" ref="D272">[1]!ewma(B272:B331,0.96)</f>
        <v>7.58779111410504E-2</v>
      </c>
      <c r="E272" s="68">
        <v>57</v>
      </c>
      <c r="G272" s="69"/>
      <c r="H272" s="69"/>
    </row>
    <row r="273" spans="1:8" x14ac:dyDescent="0.25">
      <c r="A273" s="242">
        <v>32233</v>
      </c>
      <c r="B273" s="243">
        <v>-5.3338911850358661E-2</v>
      </c>
      <c r="C273" s="69">
        <f t="shared" si="1"/>
        <v>6.7440849498368677E-2</v>
      </c>
      <c r="D273" s="69">
        <f t="array" ref="D273">[1]!ewma(B273:B332,0.96)</f>
        <v>7.7530158549411546E-2</v>
      </c>
      <c r="E273" s="68">
        <v>56</v>
      </c>
      <c r="G273" s="69"/>
      <c r="H273" s="69"/>
    </row>
    <row r="274" spans="1:8" x14ac:dyDescent="0.25">
      <c r="A274" s="242">
        <v>32202</v>
      </c>
      <c r="B274" s="243">
        <v>4.6176388699528559E-2</v>
      </c>
      <c r="C274" s="69">
        <f t="shared" si="1"/>
        <v>6.7073755116446448E-2</v>
      </c>
      <c r="D274" s="69">
        <f t="array" ref="D274">[1]!ewma(B274:B333,0.96)</f>
        <v>7.8261210009328369E-2</v>
      </c>
      <c r="E274" s="68">
        <v>55</v>
      </c>
      <c r="G274" s="69"/>
      <c r="H274" s="69"/>
    </row>
    <row r="275" spans="1:8" x14ac:dyDescent="0.25">
      <c r="A275" s="242">
        <v>32171</v>
      </c>
      <c r="B275" s="243">
        <v>0.10291322255909274</v>
      </c>
      <c r="C275" s="69">
        <f t="shared" si="1"/>
        <v>6.6863115251119223E-2</v>
      </c>
      <c r="D275" s="69">
        <f t="array" ref="D275">[1]!ewma(B275:B334,0.96)</f>
        <v>7.9200864753013175E-2</v>
      </c>
      <c r="E275" s="68">
        <v>54</v>
      </c>
      <c r="G275" s="69"/>
      <c r="H275" s="69"/>
    </row>
    <row r="276" spans="1:8" x14ac:dyDescent="0.25">
      <c r="A276" s="242">
        <v>32142</v>
      </c>
      <c r="B276" s="243">
        <v>3.0378995045883928E-2</v>
      </c>
      <c r="C276" s="69">
        <f t="shared" si="1"/>
        <v>6.6149290603303046E-2</v>
      </c>
      <c r="D276" s="69">
        <f t="array" ref="D276">[1]!ewma(B276:B335,0.96)</f>
        <v>7.8008624206887242E-2</v>
      </c>
      <c r="E276" s="68">
        <v>53</v>
      </c>
      <c r="G276" s="69"/>
      <c r="H276" s="69"/>
    </row>
    <row r="277" spans="1:8" x14ac:dyDescent="0.25">
      <c r="A277" s="242">
        <v>32111</v>
      </c>
      <c r="B277" s="243">
        <v>-0.13642091656453614</v>
      </c>
      <c r="C277" s="69">
        <f t="shared" si="1"/>
        <v>6.6176053137829996E-2</v>
      </c>
      <c r="D277" s="69">
        <f t="array" ref="D277">[1]!ewma(B277:B336,0.96)</f>
        <v>7.9293654691509619E-2</v>
      </c>
      <c r="E277" s="68">
        <v>52</v>
      </c>
      <c r="G277" s="69"/>
      <c r="H277" s="69"/>
    </row>
    <row r="278" spans="1:8" x14ac:dyDescent="0.25">
      <c r="A278" s="242">
        <v>32080</v>
      </c>
      <c r="B278" s="243">
        <v>-0.26340721306680603</v>
      </c>
      <c r="C278" s="69">
        <f t="shared" si="1"/>
        <v>6.3579620344025881E-2</v>
      </c>
      <c r="D278" s="69">
        <f t="array" ref="D278">[1]!ewma(B278:B337,0.96)</f>
        <v>7.5691320227184319E-2</v>
      </c>
      <c r="E278" s="68">
        <v>51</v>
      </c>
      <c r="G278" s="69"/>
      <c r="H278" s="69"/>
    </row>
    <row r="279" spans="1:8" x14ac:dyDescent="0.25">
      <c r="A279" s="242">
        <v>32050</v>
      </c>
      <c r="B279" s="243">
        <v>-6.6833716700811507E-3</v>
      </c>
      <c r="C279" s="69">
        <f t="shared" si="1"/>
        <v>5.4769237287238828E-2</v>
      </c>
      <c r="D279" s="69">
        <f t="array" ref="D279">[1]!ewma(B279:B338,0.96)</f>
        <v>5.5004003168613848E-2</v>
      </c>
      <c r="E279" s="68">
        <v>50</v>
      </c>
      <c r="G279" s="69"/>
      <c r="H279" s="69"/>
    </row>
    <row r="280" spans="1:8" x14ac:dyDescent="0.25">
      <c r="A280" s="242">
        <v>32020</v>
      </c>
      <c r="B280" s="243">
        <v>1.1320077062861644E-2</v>
      </c>
      <c r="C280" s="69">
        <f t="shared" si="1"/>
        <v>5.4721205598217117E-2</v>
      </c>
      <c r="D280" s="69">
        <f t="array" ref="D280">[1]!ewma(B280:B339,0.96)</f>
        <v>5.6033800676970058E-2</v>
      </c>
      <c r="E280" s="68">
        <v>49</v>
      </c>
      <c r="G280" s="69"/>
      <c r="H280" s="69"/>
    </row>
    <row r="281" spans="1:8" x14ac:dyDescent="0.25">
      <c r="A281" s="242">
        <v>31989</v>
      </c>
      <c r="B281" s="243">
        <v>6.33465386728429E-2</v>
      </c>
      <c r="C281" s="69">
        <f t="shared" si="1"/>
        <v>5.7068633509737413E-2</v>
      </c>
      <c r="D281" s="69">
        <f t="array" ref="D281">[1]!ewma(B281:B340,0.96)</f>
        <v>5.7842814688194494E-2</v>
      </c>
      <c r="E281" s="68">
        <v>48</v>
      </c>
      <c r="G281" s="69"/>
      <c r="H281" s="69"/>
    </row>
    <row r="282" spans="1:8" x14ac:dyDescent="0.25">
      <c r="A282" s="242">
        <v>31958</v>
      </c>
      <c r="B282" s="243">
        <v>5.174981458051664E-2</v>
      </c>
      <c r="C282" s="69">
        <f t="shared" si="1"/>
        <v>5.6891059841369641E-2</v>
      </c>
      <c r="D282" s="69">
        <f t="array" ref="D282">[1]!ewma(B282:B341,0.96)</f>
        <v>5.7499139030373285E-2</v>
      </c>
      <c r="E282" s="68">
        <v>47</v>
      </c>
      <c r="G282" s="69"/>
      <c r="H282" s="69"/>
    </row>
    <row r="283" spans="1:8" x14ac:dyDescent="0.25">
      <c r="A283" s="242">
        <v>31926</v>
      </c>
      <c r="B283" s="243">
        <v>1.78330921340486E-2</v>
      </c>
      <c r="C283" s="69">
        <f t="shared" si="1"/>
        <v>5.6690727539560018E-2</v>
      </c>
      <c r="D283" s="69">
        <f t="array" ref="D283">[1]!ewma(B283:B342,0.96)</f>
        <v>5.7628443803018105E-2</v>
      </c>
      <c r="E283" s="68">
        <v>46</v>
      </c>
      <c r="G283" s="69"/>
      <c r="H283" s="69"/>
    </row>
    <row r="284" spans="1:8" x14ac:dyDescent="0.25">
      <c r="A284" s="242">
        <v>31897</v>
      </c>
      <c r="B284" s="243">
        <v>-1.7382908988795243E-2</v>
      </c>
      <c r="C284" s="69">
        <f t="shared" si="1"/>
        <v>5.6960572503923133E-2</v>
      </c>
      <c r="D284" s="69">
        <f t="array" ref="D284">[1]!ewma(B284:B343,0.96)</f>
        <v>5.8656411587841011E-2</v>
      </c>
      <c r="E284" s="68">
        <v>45</v>
      </c>
      <c r="G284" s="69"/>
      <c r="H284" s="69"/>
    </row>
    <row r="285" spans="1:8" x14ac:dyDescent="0.25">
      <c r="A285" s="242">
        <v>31867</v>
      </c>
      <c r="B285" s="243">
        <v>1.1170181831943626E-2</v>
      </c>
      <c r="C285" s="69">
        <f t="shared" si="1"/>
        <v>5.6844836372321531E-2</v>
      </c>
      <c r="D285" s="69">
        <f t="array" ref="D285">[1]!ewma(B285:B344,0.96)</f>
        <v>5.9653571224333714E-2</v>
      </c>
      <c r="E285" s="68">
        <v>44</v>
      </c>
      <c r="G285" s="69"/>
      <c r="H285" s="69"/>
    </row>
    <row r="286" spans="1:8" x14ac:dyDescent="0.25">
      <c r="A286" s="242">
        <v>31835</v>
      </c>
      <c r="B286" s="243">
        <v>2.7611160470041529E-2</v>
      </c>
      <c r="C286" s="69">
        <f t="shared" si="1"/>
        <v>5.6862667698673014E-2</v>
      </c>
      <c r="D286" s="69">
        <f t="array" ref="D286">[1]!ewma(B286:B345,0.96)</f>
        <v>6.0746830832605188E-2</v>
      </c>
      <c r="E286" s="68">
        <v>43</v>
      </c>
      <c r="G286" s="69"/>
      <c r="H286" s="69"/>
    </row>
    <row r="287" spans="1:8" x14ac:dyDescent="0.25">
      <c r="A287" s="242">
        <v>31807</v>
      </c>
      <c r="B287" s="243">
        <v>7.012594502571301E-2</v>
      </c>
      <c r="C287" s="69">
        <f t="shared" si="1"/>
        <v>5.7048722609650174E-2</v>
      </c>
      <c r="D287" s="69">
        <f t="array" ref="D287">[1]!ewma(B287:B346,0.96)</f>
        <v>6.1684545011726453E-2</v>
      </c>
      <c r="E287" s="68">
        <v>42</v>
      </c>
      <c r="G287" s="69"/>
      <c r="H287" s="69"/>
    </row>
    <row r="288" spans="1:8" x14ac:dyDescent="0.25">
      <c r="A288" s="242">
        <v>31777</v>
      </c>
      <c r="B288" s="243">
        <v>-4.4830864620872268E-2</v>
      </c>
      <c r="C288" s="69">
        <f t="shared" si="1"/>
        <v>5.6524764778795027E-2</v>
      </c>
      <c r="D288" s="69">
        <f t="array" ref="D288">[1]!ewma(B288:B347,0.96)</f>
        <v>6.1174832178265116E-2</v>
      </c>
      <c r="E288" s="68">
        <v>41</v>
      </c>
      <c r="G288" s="69"/>
      <c r="H288" s="69"/>
    </row>
    <row r="289" spans="1:8" x14ac:dyDescent="0.25">
      <c r="A289" s="242">
        <v>31744</v>
      </c>
      <c r="B289" s="243">
        <v>-2.5558716073617593E-2</v>
      </c>
      <c r="C289" s="69">
        <f t="shared" si="1"/>
        <v>5.6156811578753893E-2</v>
      </c>
      <c r="D289" s="69">
        <f t="array" ref="D289">[1]!ewma(B289:B348,0.96)</f>
        <v>6.164596226369571E-2</v>
      </c>
      <c r="E289" s="68">
        <v>40</v>
      </c>
      <c r="G289" s="69"/>
      <c r="H289" s="69"/>
    </row>
    <row r="290" spans="1:8" x14ac:dyDescent="0.25">
      <c r="A290" s="242">
        <v>31716</v>
      </c>
      <c r="B290" s="243">
        <v>7.4987419729980243E-2</v>
      </c>
      <c r="C290" s="69">
        <f t="shared" si="1"/>
        <v>5.5961472214528254E-2</v>
      </c>
      <c r="D290" s="69">
        <f t="array" ref="D290">[1]!ewma(B290:B349,0.96)</f>
        <v>6.2605325567478942E-2</v>
      </c>
      <c r="E290" s="68">
        <v>39</v>
      </c>
      <c r="G290" s="69"/>
      <c r="H290" s="69"/>
    </row>
    <row r="291" spans="1:8" x14ac:dyDescent="0.25">
      <c r="A291" s="242">
        <v>31685</v>
      </c>
      <c r="B291" s="243">
        <v>-9.0963257986753976E-2</v>
      </c>
      <c r="C291" s="69">
        <f t="shared" si="1"/>
        <v>5.5339529652888304E-2</v>
      </c>
      <c r="D291" s="69">
        <f t="array" ref="D291">[1]!ewma(B291:B350,0.96)</f>
        <v>6.1899724546361036E-2</v>
      </c>
      <c r="E291" s="68">
        <v>38</v>
      </c>
      <c r="G291" s="69"/>
      <c r="H291" s="69"/>
    </row>
    <row r="292" spans="1:8" x14ac:dyDescent="0.25">
      <c r="A292" s="242">
        <v>31653</v>
      </c>
      <c r="B292" s="243">
        <v>4.0761817318558213E-2</v>
      </c>
      <c r="C292" s="69">
        <f t="shared" si="1"/>
        <v>5.5586928037726246E-2</v>
      </c>
      <c r="D292" s="69">
        <f t="array" ref="D292">[1]!ewma(B292:B351,0.96)</f>
        <v>6.0603878418741423E-2</v>
      </c>
      <c r="E292" s="68">
        <v>37</v>
      </c>
      <c r="G292" s="69"/>
      <c r="H292" s="69"/>
    </row>
    <row r="293" spans="1:8" x14ac:dyDescent="0.25">
      <c r="A293" s="242">
        <v>31624</v>
      </c>
      <c r="B293" s="243">
        <v>-0.1012343717128763</v>
      </c>
      <c r="C293" s="69">
        <f t="shared" si="1"/>
        <v>5.6317307628867511E-2</v>
      </c>
      <c r="D293" s="69">
        <f t="array" ref="D293">[1]!ewma(B293:B352,0.96)</f>
        <v>6.1388526737343824E-2</v>
      </c>
      <c r="E293" s="68">
        <v>36</v>
      </c>
      <c r="G293" s="69"/>
      <c r="H293" s="69"/>
    </row>
    <row r="294" spans="1:8" x14ac:dyDescent="0.25">
      <c r="A294" s="242">
        <v>31593</v>
      </c>
      <c r="B294" s="243">
        <v>-4.3943482212916551E-2</v>
      </c>
      <c r="C294" s="69">
        <f t="shared" si="1"/>
        <v>5.451583609285085E-2</v>
      </c>
      <c r="D294" s="69">
        <f t="array" ref="D294">[1]!ewma(B294:B353,0.96)</f>
        <v>5.8938840890623893E-2</v>
      </c>
      <c r="E294" s="68">
        <v>35</v>
      </c>
      <c r="G294" s="69"/>
      <c r="H294" s="69"/>
    </row>
    <row r="295" spans="1:8" x14ac:dyDescent="0.25">
      <c r="A295" s="242">
        <v>31562</v>
      </c>
      <c r="B295" s="243">
        <v>0.11935069128596609</v>
      </c>
      <c r="C295" s="69">
        <f t="shared" si="1"/>
        <v>5.4055502484906162E-2</v>
      </c>
      <c r="D295" s="69">
        <f t="array" ref="D295">[1]!ewma(B295:B354,0.96)</f>
        <v>5.9370172310511692E-2</v>
      </c>
      <c r="E295" s="68">
        <v>34</v>
      </c>
      <c r="G295" s="69"/>
      <c r="H295" s="69"/>
    </row>
    <row r="296" spans="1:8" x14ac:dyDescent="0.25">
      <c r="A296" s="242">
        <v>31532</v>
      </c>
      <c r="B296" s="243">
        <v>-8.8567022380541482E-2</v>
      </c>
      <c r="C296" s="69">
        <f t="shared" si="1"/>
        <v>5.2332221318490912E-2</v>
      </c>
      <c r="D296" s="69">
        <f t="array" ref="D296">[1]!ewma(B296:B355,0.96)</f>
        <v>5.5296894083397122E-2</v>
      </c>
      <c r="E296" s="68">
        <v>33</v>
      </c>
      <c r="G296" s="69"/>
      <c r="H296" s="69"/>
    </row>
    <row r="297" spans="1:8" x14ac:dyDescent="0.25">
      <c r="A297" s="242">
        <v>31502</v>
      </c>
      <c r="B297" s="243">
        <v>0.11265090112076104</v>
      </c>
      <c r="C297" s="69">
        <f t="shared" si="1"/>
        <v>5.0736565604934385E-2</v>
      </c>
      <c r="D297" s="69">
        <f t="array" ref="D297">[1]!ewma(B297:B356,0.96)</f>
        <v>5.3268076030102154E-2</v>
      </c>
      <c r="E297" s="68">
        <v>32</v>
      </c>
      <c r="G297" s="69"/>
      <c r="H297" s="69"/>
    </row>
    <row r="298" spans="1:8" x14ac:dyDescent="0.25">
      <c r="A298" s="242">
        <v>31471</v>
      </c>
      <c r="B298" s="243">
        <v>-5.0945079415776195E-3</v>
      </c>
      <c r="C298" s="69">
        <f t="shared" si="1"/>
        <v>4.9010774294130623E-2</v>
      </c>
      <c r="D298" s="69">
        <f t="array" ref="D298">[1]!ewma(B298:B357,0.96)</f>
        <v>4.902741574003678E-2</v>
      </c>
      <c r="E298" s="68">
        <v>31</v>
      </c>
      <c r="G298" s="69"/>
      <c r="H298" s="69"/>
    </row>
    <row r="299" spans="1:8" x14ac:dyDescent="0.25">
      <c r="A299" s="242">
        <v>31443</v>
      </c>
      <c r="B299" s="243">
        <v>-2.5841954844166848E-2</v>
      </c>
      <c r="C299" s="69">
        <f t="shared" si="1"/>
        <v>4.8994043749780399E-2</v>
      </c>
      <c r="D299" s="69">
        <f t="array" ref="D299">[1]!ewma(B299:B358,0.96)</f>
        <v>4.9960957296225295E-2</v>
      </c>
      <c r="E299" s="68">
        <v>30</v>
      </c>
      <c r="G299" s="69"/>
      <c r="H299" s="69"/>
    </row>
    <row r="300" spans="1:8" x14ac:dyDescent="0.25">
      <c r="A300" s="242">
        <v>31412</v>
      </c>
      <c r="B300" s="243">
        <v>2.6183687797670441E-2</v>
      </c>
      <c r="C300" s="69">
        <f t="shared" si="1"/>
        <v>4.8798946461763311E-2</v>
      </c>
      <c r="D300" s="69">
        <f t="array" ref="D300">[1]!ewma(B300:B359,0.96)</f>
        <v>5.0646688799290372E-2</v>
      </c>
      <c r="E300" s="68">
        <v>29</v>
      </c>
      <c r="G300" s="69"/>
      <c r="H300" s="69"/>
    </row>
    <row r="301" spans="1:8" x14ac:dyDescent="0.25">
      <c r="A301" s="242">
        <v>31380</v>
      </c>
      <c r="B301" s="243">
        <v>2.6427109219040013E-2</v>
      </c>
      <c r="C301" s="69">
        <f t="shared" si="1"/>
        <v>4.8905245705870716E-2</v>
      </c>
      <c r="D301" s="69">
        <f t="array" ref="D301">[1]!ewma(B301:B360,0.96)</f>
        <v>5.1348832514322325E-2</v>
      </c>
      <c r="E301" s="68">
        <v>28</v>
      </c>
      <c r="G301" s="69"/>
      <c r="H301" s="69"/>
    </row>
    <row r="302" spans="1:8" x14ac:dyDescent="0.25">
      <c r="A302" s="242">
        <v>31351</v>
      </c>
      <c r="B302" s="243">
        <v>1.7674589583580813E-2</v>
      </c>
      <c r="C302" s="69">
        <f t="shared" si="1"/>
        <v>5.0481154022730006E-2</v>
      </c>
      <c r="D302" s="69">
        <f t="array" ref="D302">[1]!ewma(B302:B361,0.96)</f>
        <v>5.2588541002054325E-2</v>
      </c>
      <c r="E302" s="68">
        <v>27</v>
      </c>
      <c r="G302" s="69"/>
      <c r="H302" s="69"/>
    </row>
    <row r="303" spans="1:8" x14ac:dyDescent="0.25">
      <c r="A303" s="242">
        <v>31320</v>
      </c>
      <c r="B303" s="243">
        <v>-7.5847435661814178E-2</v>
      </c>
      <c r="C303" s="69">
        <f t="shared" si="1"/>
        <v>5.1118877210649991E-2</v>
      </c>
      <c r="D303" s="69">
        <f t="array" ref="D303">[1]!ewma(B303:B362,0.96)</f>
        <v>5.3709591137215677E-2</v>
      </c>
      <c r="E303" s="68">
        <v>26</v>
      </c>
      <c r="G303" s="69"/>
      <c r="H303" s="69"/>
    </row>
    <row r="304" spans="1:8" x14ac:dyDescent="0.25">
      <c r="A304" s="242">
        <v>31289</v>
      </c>
      <c r="B304" s="243">
        <v>-1.3142928776124774E-2</v>
      </c>
      <c r="C304" s="69">
        <f t="shared" si="1"/>
        <v>4.9783726472615628E-2</v>
      </c>
      <c r="D304" s="69">
        <f t="array" ref="D304">[1]!ewma(B304:B363,0.96)</f>
        <v>5.2420309621898711E-2</v>
      </c>
      <c r="E304" s="68">
        <v>25</v>
      </c>
      <c r="G304" s="69"/>
      <c r="H304" s="69"/>
    </row>
    <row r="305" spans="1:8" x14ac:dyDescent="0.25">
      <c r="A305" s="242">
        <v>31259</v>
      </c>
      <c r="B305" s="243">
        <v>-8.4409941452727622E-2</v>
      </c>
      <c r="C305" s="69">
        <f t="shared" si="1"/>
        <v>4.9655748649164611E-2</v>
      </c>
      <c r="D305" s="69">
        <f t="array" ref="D305">[1]!ewma(B305:B364,0.96)</f>
        <v>5.3341382846960633E-2</v>
      </c>
      <c r="E305" s="68">
        <v>24</v>
      </c>
      <c r="G305" s="69"/>
      <c r="H305" s="69"/>
    </row>
    <row r="306" spans="1:8" x14ac:dyDescent="0.25">
      <c r="A306" s="242">
        <v>31226</v>
      </c>
      <c r="B306" s="243">
        <v>-7.5718415346189838E-3</v>
      </c>
      <c r="C306" s="69">
        <f t="shared" si="1"/>
        <v>4.8505333756822797E-2</v>
      </c>
      <c r="D306" s="69">
        <f t="array" ref="D306">[1]!ewma(B306:B365,0.96)</f>
        <v>5.1677576196665916E-2</v>
      </c>
      <c r="E306" s="68">
        <v>23</v>
      </c>
      <c r="G306" s="69"/>
      <c r="H306" s="69"/>
    </row>
    <row r="307" spans="1:8" x14ac:dyDescent="0.25">
      <c r="A307" s="242">
        <v>31198</v>
      </c>
      <c r="B307" s="243">
        <v>5.7467233203253532E-2</v>
      </c>
      <c r="C307" s="69">
        <f t="shared" si="1"/>
        <v>4.8392372311237303E-2</v>
      </c>
      <c r="D307" s="69">
        <f t="array" ref="D307">[1]!ewma(B307:B366,0.96)</f>
        <v>5.2635479633724336E-2</v>
      </c>
      <c r="E307" s="68">
        <v>22</v>
      </c>
      <c r="G307" s="69"/>
      <c r="H307" s="69"/>
    </row>
    <row r="308" spans="1:8" x14ac:dyDescent="0.25">
      <c r="A308" s="242">
        <v>31167</v>
      </c>
      <c r="B308" s="243">
        <v>-5.7531560264538761E-3</v>
      </c>
      <c r="C308" s="69">
        <f t="shared" ref="C308:C326" si="2">STDEV(B308:B367)</f>
        <v>4.8172310715862608E-2</v>
      </c>
      <c r="D308" s="69">
        <f t="array" ref="D308">[1]!ewma(B308:B367,0.96)</f>
        <v>5.236635367526183E-2</v>
      </c>
      <c r="E308" s="68">
        <v>21</v>
      </c>
      <c r="G308" s="69"/>
      <c r="H308" s="69"/>
    </row>
    <row r="309" spans="1:8" x14ac:dyDescent="0.25">
      <c r="A309" s="242">
        <v>31135</v>
      </c>
      <c r="B309" s="243">
        <v>-7.2811048606510442E-2</v>
      </c>
      <c r="C309" s="69">
        <f t="shared" si="2"/>
        <v>4.8641188245969774E-2</v>
      </c>
      <c r="D309" s="69">
        <f t="array" ref="D309">[1]!ewma(B309:B368,0.96)</f>
        <v>5.3442092389946239E-2</v>
      </c>
      <c r="E309" s="68">
        <v>20</v>
      </c>
      <c r="G309" s="69"/>
      <c r="H309" s="69"/>
    </row>
    <row r="310" spans="1:8" x14ac:dyDescent="0.25">
      <c r="A310" s="242">
        <v>31106</v>
      </c>
      <c r="B310" s="243">
        <v>5.9901471804710171E-2</v>
      </c>
      <c r="C310" s="69">
        <f t="shared" si="2"/>
        <v>4.7256400339807075E-2</v>
      </c>
      <c r="D310" s="69">
        <f t="array" ref="D310">[1]!ewma(B310:B369,0.96)</f>
        <v>5.2290257461986553E-2</v>
      </c>
      <c r="E310" s="68">
        <v>19</v>
      </c>
      <c r="G310" s="69"/>
      <c r="H310" s="69"/>
    </row>
    <row r="311" spans="1:8" x14ac:dyDescent="0.25">
      <c r="A311" s="242">
        <v>31078</v>
      </c>
      <c r="B311" s="243">
        <v>8.3566306739464302E-2</v>
      </c>
      <c r="C311" s="69">
        <f t="shared" si="2"/>
        <v>4.6991439628579823E-2</v>
      </c>
      <c r="D311" s="69">
        <f t="array" ref="D311">[1]!ewma(B311:B370,0.96)</f>
        <v>5.1851474316323747E-2</v>
      </c>
      <c r="E311" s="68">
        <v>18</v>
      </c>
      <c r="G311" s="69"/>
      <c r="H311" s="69"/>
    </row>
    <row r="312" spans="1:8" x14ac:dyDescent="0.25">
      <c r="A312" s="242">
        <v>31047</v>
      </c>
      <c r="B312" s="243">
        <v>3.9043993261223875E-2</v>
      </c>
      <c r="C312" s="69">
        <f t="shared" si="2"/>
        <v>4.6626427933379753E-2</v>
      </c>
      <c r="D312" s="69">
        <f t="array" ref="D312">[1]!ewma(B312:B371,0.96)</f>
        <v>5.0142234681351067E-2</v>
      </c>
      <c r="E312" s="68">
        <v>17</v>
      </c>
      <c r="G312" s="69"/>
      <c r="H312" s="69"/>
    </row>
    <row r="313" spans="1:8" x14ac:dyDescent="0.25">
      <c r="A313" s="242">
        <v>31016</v>
      </c>
      <c r="B313" s="243">
        <v>5.0255831149863539E-3</v>
      </c>
      <c r="C313" s="69">
        <f t="shared" si="2"/>
        <v>4.6570558386321362E-2</v>
      </c>
      <c r="D313" s="69">
        <f t="array" ref="D313">[1]!ewma(B313:B372,0.96)</f>
        <v>5.0471235104225215E-2</v>
      </c>
      <c r="E313" s="68">
        <v>16</v>
      </c>
      <c r="G313" s="69"/>
      <c r="H313" s="69"/>
    </row>
    <row r="314" spans="1:8" x14ac:dyDescent="0.25">
      <c r="A314" s="242">
        <v>30986</v>
      </c>
      <c r="B314" s="243">
        <v>-1.2626117406868698E-3</v>
      </c>
      <c r="C314" s="69">
        <f t="shared" si="2"/>
        <v>4.6645908532900175E-2</v>
      </c>
      <c r="D314" s="69">
        <f t="array" ref="D314">[1]!ewma(B314:B373,0.96)</f>
        <v>5.143327224207922E-2</v>
      </c>
      <c r="E314" s="68">
        <v>15</v>
      </c>
      <c r="G314" s="69"/>
      <c r="H314" s="69"/>
    </row>
    <row r="315" spans="1:8" x14ac:dyDescent="0.25">
      <c r="A315" s="242">
        <v>30953</v>
      </c>
      <c r="B315" s="243">
        <v>5.2083688184665577E-2</v>
      </c>
      <c r="C315" s="69">
        <f t="shared" si="2"/>
        <v>4.7063295933189787E-2</v>
      </c>
      <c r="D315" s="69">
        <f t="array" ref="D315">[1]!ewma(B315:B374,0.96)</f>
        <v>5.249114288118796E-2</v>
      </c>
      <c r="E315" s="68">
        <v>14</v>
      </c>
      <c r="G315" s="69"/>
      <c r="H315" s="69"/>
    </row>
    <row r="316" spans="1:8" x14ac:dyDescent="0.25">
      <c r="A316" s="242">
        <v>30925</v>
      </c>
      <c r="B316" s="243">
        <v>0.10457321298610145</v>
      </c>
      <c r="C316" s="69">
        <f t="shared" si="2"/>
        <v>4.7656670372466174E-2</v>
      </c>
      <c r="D316" s="69">
        <f t="array" ref="D316">[1]!ewma(B316:B375,0.96)</f>
        <v>5.2570785624422793E-2</v>
      </c>
      <c r="E316" s="68">
        <v>13</v>
      </c>
      <c r="G316" s="69"/>
      <c r="H316" s="69"/>
    </row>
    <row r="317" spans="1:8" x14ac:dyDescent="0.25">
      <c r="A317" s="242">
        <v>30894</v>
      </c>
      <c r="B317" s="243">
        <v>2.7931609704244353E-2</v>
      </c>
      <c r="C317" s="69">
        <f t="shared" si="2"/>
        <v>4.6301683141801393E-2</v>
      </c>
      <c r="D317" s="69">
        <f t="array" ref="D317">[1]!ewma(B317:B376,0.96)</f>
        <v>4.908603203658999E-2</v>
      </c>
      <c r="E317" s="68">
        <v>12</v>
      </c>
      <c r="G317" s="69"/>
      <c r="H317" s="69"/>
    </row>
    <row r="318" spans="1:8" x14ac:dyDescent="0.25">
      <c r="A318" s="242">
        <v>30862</v>
      </c>
      <c r="B318" s="243">
        <v>3.3615532828879191E-2</v>
      </c>
      <c r="C318" s="69">
        <f t="shared" si="2"/>
        <v>4.629353642987858E-2</v>
      </c>
      <c r="D318" s="69">
        <f t="array" ref="D318">[1]!ewma(B318:B377,0.96)</f>
        <v>4.9694595100531938E-2</v>
      </c>
      <c r="E318" s="68">
        <v>11</v>
      </c>
      <c r="G318" s="69"/>
      <c r="H318" s="69"/>
    </row>
    <row r="319" spans="1:8" x14ac:dyDescent="0.25">
      <c r="A319" s="242">
        <v>30833</v>
      </c>
      <c r="B319" s="243">
        <v>-5.4633390141299754E-2</v>
      </c>
      <c r="C319" s="69">
        <f t="shared" si="2"/>
        <v>4.6244308897437754E-2</v>
      </c>
      <c r="D319" s="69">
        <f t="array" ref="D319">[1]!ewma(B319:B378,0.96)</f>
        <v>5.0172403348109774E-2</v>
      </c>
      <c r="E319" s="68">
        <v>10</v>
      </c>
      <c r="G319" s="69"/>
      <c r="H319" s="69"/>
    </row>
    <row r="320" spans="1:8" x14ac:dyDescent="0.25">
      <c r="A320" s="242">
        <v>30802</v>
      </c>
      <c r="B320" s="243">
        <v>5.6975950735417058E-2</v>
      </c>
      <c r="C320" s="69">
        <f t="shared" si="2"/>
        <v>4.5604649980187817E-2</v>
      </c>
      <c r="D320" s="69">
        <f t="array" ref="D320">[1]!ewma(B320:B379,0.96)</f>
        <v>4.9865360671051538E-2</v>
      </c>
      <c r="E320" s="68">
        <v>9</v>
      </c>
      <c r="G320" s="69"/>
      <c r="H320" s="69"/>
    </row>
    <row r="321" spans="1:8" x14ac:dyDescent="0.25">
      <c r="A321" s="242">
        <v>30771</v>
      </c>
      <c r="B321" s="243">
        <v>1.2343252404728E-2</v>
      </c>
      <c r="C321" s="69">
        <f t="shared" si="2"/>
        <v>4.5248412842628989E-2</v>
      </c>
      <c r="D321" s="69">
        <f t="array" ref="D321">[1]!ewma(B321:B380,0.96)</f>
        <v>4.9450150409653219E-2</v>
      </c>
      <c r="E321" s="68">
        <v>8</v>
      </c>
      <c r="G321" s="69"/>
      <c r="H321" s="69"/>
    </row>
    <row r="322" spans="1:8" x14ac:dyDescent="0.25">
      <c r="A322" s="242">
        <v>30741</v>
      </c>
      <c r="B322" s="243">
        <v>-0.11976335767706148</v>
      </c>
      <c r="C322" s="69">
        <f t="shared" si="2"/>
        <v>4.5695989922940543E-2</v>
      </c>
      <c r="D322" s="69">
        <f t="array" ref="D322">[1]!ewma(B322:B381,0.96)</f>
        <v>5.050734162475836E-2</v>
      </c>
      <c r="E322" s="68">
        <v>7</v>
      </c>
      <c r="G322" s="69"/>
      <c r="H322" s="69"/>
    </row>
    <row r="323" spans="1:8" x14ac:dyDescent="0.25">
      <c r="A323" s="242">
        <v>30712</v>
      </c>
      <c r="B323" s="243">
        <v>1.7473226364416838E-2</v>
      </c>
      <c r="C323" s="69">
        <f t="shared" si="2"/>
        <v>4.2921602075140765E-2</v>
      </c>
      <c r="D323" s="69">
        <f t="array" ref="D323">[1]!ewma(B323:B382,0.96)</f>
        <v>4.5145154919885376E-2</v>
      </c>
      <c r="E323" s="68">
        <v>6</v>
      </c>
      <c r="G323" s="69"/>
      <c r="H323" s="69"/>
    </row>
    <row r="324" spans="1:8" x14ac:dyDescent="0.25">
      <c r="A324" s="242">
        <v>30680</v>
      </c>
      <c r="B324" s="243">
        <v>2.6200481988938318E-3</v>
      </c>
      <c r="C324" s="69">
        <f t="shared" si="2"/>
        <v>4.3407005880344816E-2</v>
      </c>
      <c r="D324" s="69">
        <f t="array" ref="D324">[1]!ewma(B324:B383,0.96)</f>
        <v>4.6071157197021595E-2</v>
      </c>
      <c r="E324" s="68">
        <v>5</v>
      </c>
      <c r="G324" s="69"/>
      <c r="H324" s="69"/>
    </row>
    <row r="325" spans="1:8" x14ac:dyDescent="0.25">
      <c r="A325" s="242">
        <v>30650</v>
      </c>
      <c r="B325" s="243">
        <v>4.167926583830428E-2</v>
      </c>
      <c r="C325" s="69">
        <f t="shared" si="2"/>
        <v>4.3985972823594073E-2</v>
      </c>
      <c r="D325" s="69">
        <f t="array" ref="D325">[1]!ewma(B325:B384,0.96)</f>
        <v>4.7055832284285233E-2</v>
      </c>
      <c r="E325" s="68">
        <v>4</v>
      </c>
      <c r="G325" s="69"/>
      <c r="H325" s="69"/>
    </row>
    <row r="326" spans="1:8" x14ac:dyDescent="0.25">
      <c r="A326" s="242">
        <v>30620</v>
      </c>
      <c r="B326" s="243">
        <v>-1.5160570806059703E-2</v>
      </c>
      <c r="C326" s="69">
        <f t="shared" si="2"/>
        <v>4.6366241617126852E-2</v>
      </c>
      <c r="D326" s="69">
        <f t="array" ref="D326">[1]!ewma(B326:B385,0.96)</f>
        <v>4.8040163260296843E-2</v>
      </c>
      <c r="E326" s="68">
        <v>3</v>
      </c>
      <c r="G326" s="69"/>
      <c r="H326" s="69"/>
    </row>
    <row r="327" spans="1:8" x14ac:dyDescent="0.25">
      <c r="A327" s="242">
        <v>30589</v>
      </c>
      <c r="B327" s="243">
        <v>-1.7032282683209887E-2</v>
      </c>
      <c r="C327" s="69">
        <f>STDEV(B327:B386)</f>
        <v>5.3213045964285971E-2</v>
      </c>
      <c r="D327" s="69">
        <f t="array" ref="D327">[1]!ewma(B327:B386,0.96)</f>
        <v>5.0718407921127077E-2</v>
      </c>
      <c r="E327" s="68">
        <v>2</v>
      </c>
      <c r="G327" s="69"/>
      <c r="H327" s="69"/>
    </row>
    <row r="328" spans="1:8" x14ac:dyDescent="0.25">
      <c r="A328" s="242">
        <v>30559</v>
      </c>
      <c r="B328" s="243">
        <v>4.051814357460648E-2</v>
      </c>
      <c r="C328" s="69">
        <f>STDEV(B328:B387)</f>
        <v>5.342075737261831E-2</v>
      </c>
      <c r="D328" s="69">
        <f t="array" ref="D328">[1]!ewma(B328:B387,0.96)</f>
        <v>5.16070332204802E-2</v>
      </c>
      <c r="E328" s="68">
        <v>1</v>
      </c>
      <c r="G328" s="69"/>
      <c r="H328" s="69"/>
    </row>
    <row r="329" spans="1:8" x14ac:dyDescent="0.25">
      <c r="A329" s="242">
        <v>30526</v>
      </c>
      <c r="B329" s="243">
        <v>4.2302986092246364E-3</v>
      </c>
      <c r="C329" s="69"/>
      <c r="G329" s="69"/>
      <c r="H329" s="69"/>
    </row>
    <row r="330" spans="1:8" x14ac:dyDescent="0.25">
      <c r="A330" s="242">
        <v>30497</v>
      </c>
      <c r="B330" s="243">
        <v>4.0923312656057975E-2</v>
      </c>
      <c r="G330" s="69"/>
      <c r="H330" s="69"/>
    </row>
    <row r="331" spans="1:8" x14ac:dyDescent="0.25">
      <c r="A331" s="242">
        <v>30467</v>
      </c>
      <c r="B331" s="243">
        <v>6.9940999281172811E-3</v>
      </c>
      <c r="G331" s="69"/>
      <c r="H331" s="69"/>
    </row>
    <row r="332" spans="1:8" x14ac:dyDescent="0.25">
      <c r="A332" s="242">
        <v>30435</v>
      </c>
      <c r="B332" s="243">
        <v>8.9405976668951448E-2</v>
      </c>
      <c r="G332" s="69"/>
      <c r="H332" s="69"/>
    </row>
    <row r="333" spans="1:8" x14ac:dyDescent="0.25">
      <c r="A333" s="242">
        <v>30406</v>
      </c>
      <c r="B333" s="243">
        <v>2.692479208460119E-2</v>
      </c>
      <c r="G333" s="69"/>
      <c r="H333" s="69"/>
    </row>
    <row r="334" spans="1:8" x14ac:dyDescent="0.25">
      <c r="A334" s="242">
        <v>30375</v>
      </c>
      <c r="B334" s="243">
        <v>7.9371223361228704E-3</v>
      </c>
      <c r="G334" s="69"/>
      <c r="H334" s="69"/>
    </row>
    <row r="335" spans="1:8" x14ac:dyDescent="0.25">
      <c r="A335" s="242">
        <v>30347</v>
      </c>
      <c r="B335" s="243">
        <v>6.8300125708037562E-2</v>
      </c>
      <c r="G335" s="69"/>
      <c r="H335" s="69"/>
    </row>
    <row r="336" spans="1:8" x14ac:dyDescent="0.25">
      <c r="A336" s="242">
        <v>30316</v>
      </c>
      <c r="B336" s="243">
        <v>-2.6220888851030133E-2</v>
      </c>
      <c r="G336" s="69"/>
      <c r="H336" s="69"/>
    </row>
    <row r="337" spans="1:8" x14ac:dyDescent="0.25">
      <c r="A337" s="242">
        <v>30285</v>
      </c>
      <c r="B337" s="243">
        <v>1.4108611483103495E-3</v>
      </c>
      <c r="G337" s="69"/>
      <c r="H337" s="69"/>
    </row>
    <row r="338" spans="1:8" x14ac:dyDescent="0.25">
      <c r="A338" s="242">
        <v>30253</v>
      </c>
      <c r="B338" s="243">
        <v>0.12148998898898644</v>
      </c>
      <c r="G338" s="69"/>
      <c r="H338" s="69"/>
    </row>
    <row r="339" spans="1:8" x14ac:dyDescent="0.25">
      <c r="A339" s="242">
        <v>30224</v>
      </c>
      <c r="B339" s="243">
        <v>1.968734849075493E-2</v>
      </c>
      <c r="G339" s="69"/>
      <c r="H339" s="69"/>
    </row>
    <row r="340" spans="1:8" x14ac:dyDescent="0.25">
      <c r="A340" s="242">
        <v>30194</v>
      </c>
      <c r="B340" s="243">
        <v>0.13811293378406764</v>
      </c>
      <c r="G340" s="69"/>
      <c r="H340" s="69"/>
    </row>
    <row r="341" spans="1:8" x14ac:dyDescent="0.25">
      <c r="A341" s="242">
        <v>30162</v>
      </c>
      <c r="B341" s="243">
        <v>-2.1197451175181126E-2</v>
      </c>
      <c r="G341" s="69"/>
      <c r="H341" s="69"/>
    </row>
    <row r="342" spans="1:8" x14ac:dyDescent="0.25">
      <c r="A342" s="242">
        <v>30132</v>
      </c>
      <c r="B342" s="243">
        <v>2.54233542910689E-2</v>
      </c>
      <c r="G342" s="69"/>
      <c r="H342" s="69"/>
    </row>
    <row r="343" spans="1:8" x14ac:dyDescent="0.25">
      <c r="A343" s="242">
        <v>30102</v>
      </c>
      <c r="B343" s="243">
        <v>-3.0406129582410513E-2</v>
      </c>
      <c r="G343" s="69"/>
      <c r="H343" s="69"/>
    </row>
    <row r="344" spans="1:8" x14ac:dyDescent="0.25">
      <c r="A344" s="242">
        <v>30071</v>
      </c>
      <c r="B344" s="243">
        <v>2.2399476499570525E-3</v>
      </c>
      <c r="G344" s="69"/>
      <c r="H344" s="69"/>
    </row>
    <row r="345" spans="1:8" x14ac:dyDescent="0.25">
      <c r="A345" s="242">
        <v>30041</v>
      </c>
      <c r="B345" s="243">
        <v>1.3144133142879433E-3</v>
      </c>
      <c r="G345" s="69"/>
      <c r="H345" s="69"/>
    </row>
    <row r="346" spans="1:8" x14ac:dyDescent="0.25">
      <c r="A346" s="242">
        <v>30008</v>
      </c>
      <c r="B346" s="243">
        <v>-2.6971763741666877E-2</v>
      </c>
      <c r="G346" s="69"/>
      <c r="H346" s="69"/>
    </row>
    <row r="347" spans="1:8" x14ac:dyDescent="0.25">
      <c r="A347" s="242">
        <v>29980</v>
      </c>
      <c r="B347" s="243">
        <v>1.276860715961714E-2</v>
      </c>
      <c r="G347" s="69"/>
      <c r="H347" s="69"/>
    </row>
    <row r="348" spans="1:8" x14ac:dyDescent="0.25">
      <c r="A348" s="242">
        <v>29951</v>
      </c>
      <c r="B348" s="243">
        <v>-1.4447016717209826E-2</v>
      </c>
      <c r="G348" s="69"/>
      <c r="H348" s="69"/>
    </row>
    <row r="349" spans="1:8" x14ac:dyDescent="0.25">
      <c r="A349" s="242">
        <v>29920</v>
      </c>
      <c r="B349" s="243">
        <v>1.9124480356776496E-2</v>
      </c>
      <c r="G349" s="69"/>
      <c r="H349" s="69"/>
    </row>
    <row r="350" spans="1:8" x14ac:dyDescent="0.25">
      <c r="A350" s="242">
        <v>29889</v>
      </c>
      <c r="B350" s="243">
        <v>1.0296314074241808E-2</v>
      </c>
      <c r="G350" s="69"/>
      <c r="H350" s="69"/>
    </row>
    <row r="351" spans="1:8" x14ac:dyDescent="0.25">
      <c r="A351" s="242">
        <v>29859</v>
      </c>
      <c r="B351" s="243">
        <v>-9.8652917174172017E-2</v>
      </c>
      <c r="G351" s="69"/>
      <c r="H351" s="69"/>
    </row>
    <row r="352" spans="1:8" x14ac:dyDescent="0.25">
      <c r="A352" s="242">
        <v>29829</v>
      </c>
      <c r="B352" s="243">
        <v>-6.6636115664691409E-2</v>
      </c>
      <c r="G352" s="69"/>
      <c r="H352" s="69"/>
    </row>
    <row r="353" spans="1:8" x14ac:dyDescent="0.25">
      <c r="A353" s="242">
        <v>29798</v>
      </c>
      <c r="B353" s="243">
        <v>3.2848352009226645E-2</v>
      </c>
      <c r="G353" s="69"/>
      <c r="H353" s="69"/>
    </row>
    <row r="354" spans="1:8" x14ac:dyDescent="0.25">
      <c r="A354" s="242">
        <v>29767</v>
      </c>
      <c r="B354" s="243">
        <v>2.2103450554345816E-2</v>
      </c>
      <c r="G354" s="69"/>
      <c r="H354" s="69"/>
    </row>
    <row r="355" spans="1:8" x14ac:dyDescent="0.25">
      <c r="A355" s="242">
        <v>29735</v>
      </c>
      <c r="B355" s="243">
        <v>4.0600934741091166E-2</v>
      </c>
      <c r="G355" s="69"/>
      <c r="H355" s="69"/>
    </row>
    <row r="356" spans="1:8" x14ac:dyDescent="0.25">
      <c r="A356" s="242">
        <v>29706</v>
      </c>
      <c r="B356" s="243">
        <v>2.995726006334043E-2</v>
      </c>
      <c r="G356" s="69"/>
      <c r="H356" s="69"/>
    </row>
    <row r="357" spans="1:8" x14ac:dyDescent="0.25">
      <c r="A357" s="242">
        <v>29676</v>
      </c>
      <c r="B357" s="243">
        <v>1.5435649697994824E-2</v>
      </c>
      <c r="G357" s="69"/>
      <c r="H357" s="69"/>
    </row>
    <row r="358" spans="1:8" x14ac:dyDescent="0.25">
      <c r="A358" s="242">
        <v>29644</v>
      </c>
      <c r="B358" s="243">
        <v>2.4283748671941385E-2</v>
      </c>
      <c r="G358" s="69"/>
      <c r="H358" s="69"/>
    </row>
    <row r="359" spans="1:8" x14ac:dyDescent="0.25">
      <c r="A359" s="242">
        <v>29616</v>
      </c>
      <c r="B359" s="243">
        <v>2.933060395818976E-2</v>
      </c>
      <c r="G359" s="69"/>
      <c r="H359" s="69"/>
    </row>
    <row r="360" spans="1:8" x14ac:dyDescent="0.25">
      <c r="A360" s="242">
        <v>29586</v>
      </c>
      <c r="B360" s="243">
        <v>-1.6454683830229744E-2</v>
      </c>
      <c r="G360" s="69"/>
      <c r="H360" s="69"/>
    </row>
    <row r="361" spans="1:8" x14ac:dyDescent="0.25">
      <c r="A361" s="242">
        <v>29553</v>
      </c>
      <c r="B361" s="243">
        <v>0.10953635178417187</v>
      </c>
      <c r="G361" s="69"/>
      <c r="H361" s="69"/>
    </row>
    <row r="362" spans="1:8" x14ac:dyDescent="0.25">
      <c r="A362" s="242">
        <v>29525</v>
      </c>
      <c r="B362" s="243">
        <v>7.5527237040591055E-2</v>
      </c>
      <c r="G362" s="69"/>
      <c r="H362" s="69"/>
    </row>
    <row r="363" spans="1:8" x14ac:dyDescent="0.25">
      <c r="A363" s="242">
        <v>29494</v>
      </c>
      <c r="B363" s="243">
        <v>3.2106423633976977E-2</v>
      </c>
      <c r="G363" s="69"/>
      <c r="H363" s="69"/>
    </row>
    <row r="364" spans="1:8" x14ac:dyDescent="0.25">
      <c r="A364" s="242">
        <v>29462</v>
      </c>
      <c r="B364" s="243">
        <v>6.0698196082773492E-3</v>
      </c>
      <c r="G364" s="69"/>
      <c r="H364" s="69"/>
    </row>
    <row r="365" spans="1:8" x14ac:dyDescent="0.25">
      <c r="A365" s="242">
        <v>29433</v>
      </c>
      <c r="B365" s="243">
        <v>7.8574692234187893E-2</v>
      </c>
      <c r="G365" s="69"/>
      <c r="H365" s="69"/>
    </row>
    <row r="366" spans="1:8" x14ac:dyDescent="0.25">
      <c r="A366" s="242">
        <v>29402</v>
      </c>
      <c r="B366" s="243">
        <v>1.1150414249431195E-2</v>
      </c>
      <c r="G366" s="69"/>
      <c r="H366" s="69"/>
    </row>
    <row r="367" spans="1:8" x14ac:dyDescent="0.25">
      <c r="A367" s="242">
        <v>29371</v>
      </c>
      <c r="B367" s="243">
        <v>3.4037176291077831E-2</v>
      </c>
      <c r="G367" s="69"/>
      <c r="H367" s="69"/>
    </row>
    <row r="368" spans="1:8" x14ac:dyDescent="0.25">
      <c r="A368" s="242">
        <v>29341</v>
      </c>
      <c r="B368" s="243">
        <v>-3.8636953496524074E-2</v>
      </c>
      <c r="G368" s="69"/>
      <c r="H368" s="69"/>
    </row>
    <row r="369" spans="1:8" x14ac:dyDescent="0.25">
      <c r="A369" s="242">
        <v>29311</v>
      </c>
      <c r="B369" s="243">
        <v>-4.8683069862794914E-3</v>
      </c>
      <c r="G369" s="69"/>
      <c r="H369" s="69"/>
    </row>
    <row r="370" spans="1:8" x14ac:dyDescent="0.25">
      <c r="A370" s="242">
        <v>29280</v>
      </c>
      <c r="B370" s="243">
        <v>4.5814373620278737E-3</v>
      </c>
      <c r="G370" s="69"/>
      <c r="H370" s="69"/>
    </row>
    <row r="371" spans="1:8" x14ac:dyDescent="0.25">
      <c r="A371" s="242">
        <v>29251</v>
      </c>
      <c r="B371" s="243">
        <v>6.5660744473743371E-2</v>
      </c>
      <c r="G371" s="69"/>
      <c r="H371" s="69"/>
    </row>
    <row r="372" spans="1:8" x14ac:dyDescent="0.25">
      <c r="A372" s="242">
        <v>29220</v>
      </c>
      <c r="B372" s="243">
        <v>6.0471069670509081E-3</v>
      </c>
      <c r="G372" s="69"/>
      <c r="H372" s="69"/>
    </row>
    <row r="373" spans="1:8" x14ac:dyDescent="0.25">
      <c r="A373" s="242">
        <v>29189</v>
      </c>
      <c r="B373" s="243">
        <v>-6.365262072332567E-3</v>
      </c>
      <c r="G373" s="69"/>
      <c r="H373" s="69"/>
    </row>
    <row r="374" spans="1:8" x14ac:dyDescent="0.25">
      <c r="A374" s="242">
        <v>29159</v>
      </c>
      <c r="B374" s="243">
        <v>-3.4295780696656286E-2</v>
      </c>
      <c r="G374" s="69"/>
      <c r="H374" s="69"/>
    </row>
    <row r="375" spans="1:8" x14ac:dyDescent="0.25">
      <c r="A375" s="242">
        <v>29126</v>
      </c>
      <c r="B375" s="243">
        <v>-5.1943979898443904E-2</v>
      </c>
      <c r="G375" s="69"/>
      <c r="H375" s="69"/>
    </row>
    <row r="376" spans="1:8" x14ac:dyDescent="0.25">
      <c r="A376" s="242">
        <v>29098</v>
      </c>
      <c r="B376" s="243">
        <v>3.8779863078107768E-2</v>
      </c>
      <c r="G376" s="69"/>
      <c r="H376" s="69"/>
    </row>
    <row r="377" spans="1:8" x14ac:dyDescent="0.25">
      <c r="A377" s="242">
        <v>29067</v>
      </c>
      <c r="B377" s="243">
        <v>1.3926081154864711E-3</v>
      </c>
      <c r="G377" s="69"/>
      <c r="H377" s="69"/>
    </row>
    <row r="378" spans="1:8" x14ac:dyDescent="0.25">
      <c r="A378" s="242">
        <v>29035</v>
      </c>
      <c r="B378" s="243">
        <v>1.3934660408456701E-3</v>
      </c>
      <c r="G378" s="69"/>
      <c r="H378" s="69"/>
    </row>
    <row r="379" spans="1:8" x14ac:dyDescent="0.25">
      <c r="A379" s="242">
        <v>29006</v>
      </c>
      <c r="B379" s="243">
        <v>-2.063946668689387E-2</v>
      </c>
      <c r="G379" s="69"/>
      <c r="H379" s="69"/>
    </row>
    <row r="380" spans="1:8" x14ac:dyDescent="0.25">
      <c r="A380" s="242">
        <v>28975</v>
      </c>
      <c r="B380" s="243">
        <v>1.3902771796344915E-2</v>
      </c>
      <c r="G380" s="69"/>
      <c r="H380" s="69"/>
    </row>
    <row r="381" spans="1:8" x14ac:dyDescent="0.25">
      <c r="A381" s="242">
        <v>28944</v>
      </c>
      <c r="B381" s="243">
        <v>6.2346576741107329E-2</v>
      </c>
      <c r="G381" s="69"/>
      <c r="H381" s="69"/>
    </row>
    <row r="382" spans="1:8" x14ac:dyDescent="0.25">
      <c r="A382" s="242">
        <v>28914</v>
      </c>
      <c r="B382" s="243">
        <v>-4.4676784986158569E-2</v>
      </c>
      <c r="G382" s="69"/>
      <c r="H382" s="69"/>
    </row>
    <row r="383" spans="1:8" x14ac:dyDescent="0.25">
      <c r="A383" s="242">
        <v>28886</v>
      </c>
      <c r="B383" s="243">
        <v>6.516241298461023E-2</v>
      </c>
      <c r="G383" s="69"/>
      <c r="H383" s="69"/>
    </row>
    <row r="384" spans="1:8" x14ac:dyDescent="0.25">
      <c r="A384" s="242">
        <v>28853</v>
      </c>
      <c r="B384" s="243">
        <v>-4.0686927533613249E-2</v>
      </c>
      <c r="G384" s="69"/>
      <c r="H384" s="69"/>
    </row>
    <row r="385" spans="1:8" x14ac:dyDescent="0.25">
      <c r="A385" s="242">
        <v>28824</v>
      </c>
      <c r="B385" s="243">
        <v>0.13139385607174181</v>
      </c>
      <c r="G385" s="69"/>
      <c r="H385" s="69"/>
    </row>
    <row r="386" spans="1:8" x14ac:dyDescent="0.25">
      <c r="A386" s="242">
        <v>28794</v>
      </c>
      <c r="B386" s="243">
        <v>-0.1877097367864119</v>
      </c>
      <c r="G386" s="69"/>
      <c r="H386" s="69"/>
    </row>
    <row r="387" spans="1:8" x14ac:dyDescent="0.25">
      <c r="A387" s="242">
        <v>28762</v>
      </c>
      <c r="B387" s="243">
        <v>-3.3799922675821326E-2</v>
      </c>
      <c r="G387" s="69"/>
      <c r="H387" s="69"/>
    </row>
    <row r="388" spans="1:8" x14ac:dyDescent="0.25">
      <c r="A388" s="242">
        <v>28733</v>
      </c>
      <c r="B388" s="243">
        <v>-2.7761098676849505E-3</v>
      </c>
      <c r="G388" s="69"/>
      <c r="H388" s="69"/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5C270-0EE2-4E70-A965-739A2CE58E0E}">
  <dimension ref="A1:I301"/>
  <sheetViews>
    <sheetView zoomScale="180" zoomScaleNormal="180" workbookViewId="0"/>
  </sheetViews>
  <sheetFormatPr defaultRowHeight="12.5" x14ac:dyDescent="0.25"/>
  <cols>
    <col min="1" max="1" width="11.1796875" customWidth="1"/>
    <col min="2" max="2" width="9.54296875" bestFit="1" customWidth="1"/>
    <col min="3" max="3" width="12.54296875" customWidth="1"/>
    <col min="4" max="4" width="4.90625" customWidth="1"/>
    <col min="7" max="7" width="4.26953125" customWidth="1"/>
    <col min="8" max="8" width="17.1796875" bestFit="1" customWidth="1"/>
    <col min="9" max="9" width="12.81640625" bestFit="1" customWidth="1"/>
  </cols>
  <sheetData>
    <row r="1" spans="1:9" ht="14.5" customHeight="1" x14ac:dyDescent="0.3">
      <c r="A1" s="1" t="s">
        <v>0</v>
      </c>
      <c r="B1" s="1" t="s">
        <v>385</v>
      </c>
      <c r="C1" s="1" t="s">
        <v>389</v>
      </c>
      <c r="E1" s="249" t="s">
        <v>378</v>
      </c>
      <c r="F1" s="249"/>
    </row>
    <row r="2" spans="1:9" ht="13" x14ac:dyDescent="0.3">
      <c r="A2" s="2">
        <v>45852</v>
      </c>
      <c r="B2" s="12">
        <v>2.0325203252032089E-3</v>
      </c>
      <c r="C2" s="12">
        <v>-1.1340206185566951E-2</v>
      </c>
      <c r="E2" s="24"/>
      <c r="F2" s="110"/>
    </row>
    <row r="3" spans="1:9" ht="13" x14ac:dyDescent="0.3">
      <c r="A3" s="2">
        <v>45853</v>
      </c>
      <c r="B3" s="12">
        <v>-1.0953346855983648E-2</v>
      </c>
      <c r="C3" s="12">
        <v>-2.0855057351408012E-3</v>
      </c>
      <c r="E3" s="110"/>
      <c r="F3" s="24"/>
    </row>
    <row r="4" spans="1:9" ht="13" x14ac:dyDescent="0.3">
      <c r="A4" s="2">
        <v>45854</v>
      </c>
      <c r="B4" s="12">
        <v>1.8457752255946374E-3</v>
      </c>
      <c r="C4" s="12">
        <v>-3.0303030303030363E-2</v>
      </c>
    </row>
    <row r="5" spans="1:9" ht="13" x14ac:dyDescent="0.3">
      <c r="A5" s="2">
        <v>45855</v>
      </c>
      <c r="B5" s="12">
        <v>8.2906857727739307E-3</v>
      </c>
      <c r="C5" s="12">
        <v>4.3103448275862684E-3</v>
      </c>
      <c r="E5" s="249" t="s">
        <v>379</v>
      </c>
      <c r="F5" s="249"/>
      <c r="H5" s="249" t="s">
        <v>380</v>
      </c>
      <c r="I5" s="249"/>
    </row>
    <row r="6" spans="1:9" ht="13" x14ac:dyDescent="0.3">
      <c r="A6" s="2">
        <v>45856</v>
      </c>
      <c r="B6" s="12">
        <v>1.1166379047811625E-3</v>
      </c>
      <c r="C6" s="12">
        <v>-6.4377682403434387E-3</v>
      </c>
      <c r="E6" s="24"/>
      <c r="F6" s="110"/>
      <c r="H6" s="24"/>
      <c r="I6" s="24"/>
    </row>
    <row r="7" spans="1:9" ht="13" x14ac:dyDescent="0.3">
      <c r="A7" s="2">
        <v>45859</v>
      </c>
      <c r="B7" s="12">
        <v>-1.6223889677550206E-3</v>
      </c>
      <c r="C7" s="12">
        <v>2.1598272138229251E-3</v>
      </c>
      <c r="E7" s="110"/>
      <c r="F7" s="24"/>
      <c r="H7" s="24"/>
      <c r="I7" s="24"/>
    </row>
    <row r="8" spans="1:9" ht="13" x14ac:dyDescent="0.3">
      <c r="A8" s="2">
        <v>45860</v>
      </c>
      <c r="B8" s="12">
        <v>-2.0312817387778469E-4</v>
      </c>
      <c r="C8" s="12">
        <v>1.6163793103448889E-3</v>
      </c>
    </row>
    <row r="9" spans="1:9" ht="13" x14ac:dyDescent="0.3">
      <c r="A9" s="2">
        <v>45861</v>
      </c>
      <c r="B9" s="12">
        <v>1.9504266558309648E-2</v>
      </c>
      <c r="C9" s="12">
        <v>5.4330285099515839E-2</v>
      </c>
    </row>
    <row r="10" spans="1:9" ht="13" x14ac:dyDescent="0.3">
      <c r="A10" s="2">
        <v>45862</v>
      </c>
      <c r="B10" s="12">
        <v>9.565563969709057E-3</v>
      </c>
      <c r="C10" s="12">
        <v>5.1020408163262405E-4</v>
      </c>
      <c r="G10" s="111"/>
      <c r="H10" s="111"/>
    </row>
    <row r="11" spans="1:9" ht="13" x14ac:dyDescent="0.3">
      <c r="A11" s="2">
        <v>45863</v>
      </c>
      <c r="B11" s="12">
        <v>-1.3817607579944084E-3</v>
      </c>
      <c r="C11" s="12">
        <v>4.6404895461499208E-2</v>
      </c>
    </row>
    <row r="12" spans="1:9" ht="13" x14ac:dyDescent="0.3">
      <c r="A12" s="2">
        <v>45866</v>
      </c>
      <c r="B12" s="12">
        <v>5.139355603874244E-3</v>
      </c>
      <c r="C12" s="12">
        <v>-3.0701754385964831E-2</v>
      </c>
    </row>
    <row r="13" spans="1:9" ht="13" x14ac:dyDescent="0.3">
      <c r="A13" s="2">
        <v>45867</v>
      </c>
      <c r="B13" s="12">
        <v>2.2222222222222306E-2</v>
      </c>
      <c r="C13" s="12">
        <v>-2.2121669180492739E-2</v>
      </c>
    </row>
    <row r="14" spans="1:9" ht="13" x14ac:dyDescent="0.3">
      <c r="A14" s="2">
        <v>45868</v>
      </c>
      <c r="B14" s="12">
        <v>4.3863024240092294E-2</v>
      </c>
      <c r="C14" s="12">
        <v>-2.313624678663239E-2</v>
      </c>
    </row>
    <row r="15" spans="1:9" ht="13" x14ac:dyDescent="0.3">
      <c r="A15" s="2">
        <v>45869</v>
      </c>
      <c r="B15" s="12">
        <v>-2.4143015112421715E-2</v>
      </c>
      <c r="C15" s="12">
        <v>0</v>
      </c>
    </row>
    <row r="16" spans="1:9" ht="13" x14ac:dyDescent="0.3">
      <c r="A16" s="2">
        <v>45870</v>
      </c>
      <c r="B16" s="12">
        <v>-5.5712936732766748E-2</v>
      </c>
      <c r="C16" s="12">
        <v>-3.8947368421052661E-2</v>
      </c>
    </row>
    <row r="17" spans="1:3" ht="13" x14ac:dyDescent="0.3">
      <c r="A17" s="2">
        <v>45873</v>
      </c>
      <c r="B17" s="12">
        <v>3.2399999999999984E-2</v>
      </c>
      <c r="C17" s="12">
        <v>6.5717415115006412E-3</v>
      </c>
    </row>
    <row r="18" spans="1:3" ht="13" x14ac:dyDescent="0.3">
      <c r="A18" s="2">
        <v>45874</v>
      </c>
      <c r="B18" s="12">
        <v>-5.8117008911275185E-3</v>
      </c>
      <c r="C18" s="12">
        <v>7.0729053318823879E-3</v>
      </c>
    </row>
    <row r="19" spans="1:3" ht="13" x14ac:dyDescent="0.3">
      <c r="A19" s="2">
        <v>45875</v>
      </c>
      <c r="B19" s="12">
        <v>7.9890880748247021E-3</v>
      </c>
      <c r="C19" s="12">
        <v>1.7828200972447389E-2</v>
      </c>
    </row>
    <row r="20" spans="1:3" ht="13" x14ac:dyDescent="0.3">
      <c r="A20" s="2">
        <v>45876</v>
      </c>
      <c r="B20" s="12">
        <v>1.6431471099941999E-2</v>
      </c>
      <c r="C20" s="12">
        <v>2.0700636942675189E-2</v>
      </c>
    </row>
    <row r="21" spans="1:3" ht="13" x14ac:dyDescent="0.3">
      <c r="A21" s="2">
        <v>45877</v>
      </c>
      <c r="B21" s="12">
        <v>1.4834537847090204E-2</v>
      </c>
      <c r="C21" s="12">
        <v>8.8403536141445065E-3</v>
      </c>
    </row>
    <row r="22" spans="1:3" ht="13" x14ac:dyDescent="0.3">
      <c r="A22" s="2">
        <v>45880</v>
      </c>
      <c r="B22" s="12">
        <v>-2.061469265367339E-3</v>
      </c>
      <c r="C22" s="12">
        <v>2.1134020618556671E-2</v>
      </c>
    </row>
    <row r="23" spans="1:3" ht="13" x14ac:dyDescent="0.3">
      <c r="A23" s="2">
        <v>45881</v>
      </c>
      <c r="B23" s="12">
        <v>3.3802816901408062E-3</v>
      </c>
      <c r="C23" s="12">
        <v>9.5911155981827645E-3</v>
      </c>
    </row>
    <row r="24" spans="1:3" ht="13" x14ac:dyDescent="0.3">
      <c r="A24" s="2">
        <v>45882</v>
      </c>
      <c r="B24" s="12">
        <v>1.6282987085906746E-2</v>
      </c>
      <c r="C24" s="12">
        <v>0.01</v>
      </c>
    </row>
    <row r="25" spans="1:3" ht="13" x14ac:dyDescent="0.3">
      <c r="A25" s="2">
        <v>45883</v>
      </c>
      <c r="B25" s="12">
        <v>1.4548802946593118E-2</v>
      </c>
      <c r="C25" s="12">
        <v>-5.9405940594058843E-3</v>
      </c>
    </row>
    <row r="26" spans="1:3" ht="13" x14ac:dyDescent="0.3">
      <c r="A26" s="2">
        <v>45884</v>
      </c>
      <c r="B26" s="12">
        <v>0</v>
      </c>
      <c r="C26" s="12">
        <v>1.49402390438247E-2</v>
      </c>
    </row>
    <row r="27" spans="1:3" ht="13" x14ac:dyDescent="0.3">
      <c r="A27" s="2">
        <v>45887</v>
      </c>
      <c r="B27" s="12">
        <v>-3.6304229442730915E-3</v>
      </c>
      <c r="C27" s="12">
        <v>-1.2757605495584017E-2</v>
      </c>
    </row>
    <row r="28" spans="1:3" ht="13" x14ac:dyDescent="0.3">
      <c r="A28" s="2">
        <v>45888</v>
      </c>
      <c r="B28" s="12">
        <v>2.1133175441792777E-2</v>
      </c>
      <c r="C28" s="12">
        <v>1.9880715705765408E-2</v>
      </c>
    </row>
    <row r="29" spans="1:3" ht="13" x14ac:dyDescent="0.3">
      <c r="A29" s="2">
        <v>45889</v>
      </c>
      <c r="B29" s="12">
        <v>-5.7091882247992908E-3</v>
      </c>
      <c r="C29" s="12">
        <v>1.4619883040935673E-2</v>
      </c>
    </row>
    <row r="30" spans="1:3" ht="13" x14ac:dyDescent="0.3">
      <c r="A30" s="2">
        <v>45890</v>
      </c>
      <c r="B30" s="12">
        <v>6.4597164902206322E-3</v>
      </c>
      <c r="C30" s="12">
        <v>-7.6849183477425281E-3</v>
      </c>
    </row>
    <row r="31" spans="1:3" ht="13" x14ac:dyDescent="0.3">
      <c r="A31" s="2">
        <v>45891</v>
      </c>
      <c r="B31" s="12">
        <v>5.8834016758781181E-3</v>
      </c>
      <c r="C31" s="12">
        <v>1.3552758954501507E-2</v>
      </c>
    </row>
    <row r="32" spans="1:3" ht="13" x14ac:dyDescent="0.3">
      <c r="A32" s="2">
        <v>45894</v>
      </c>
      <c r="B32" s="12">
        <v>-1.2406947890819852E-3</v>
      </c>
      <c r="C32" s="12">
        <v>-5.730659025788047E-3</v>
      </c>
    </row>
    <row r="33" spans="1:3" ht="13" x14ac:dyDescent="0.3">
      <c r="A33" s="2">
        <v>45895</v>
      </c>
      <c r="B33" s="12">
        <v>-1.8988464951197909E-2</v>
      </c>
      <c r="C33" s="12">
        <v>3.8424591738713326E-3</v>
      </c>
    </row>
    <row r="34" spans="1:3" ht="13" x14ac:dyDescent="0.3">
      <c r="A34" s="2">
        <v>45896</v>
      </c>
      <c r="B34" s="12">
        <v>-2.5325615050651173E-2</v>
      </c>
      <c r="C34" s="12">
        <v>-7.6555023923444701E-3</v>
      </c>
    </row>
    <row r="35" spans="1:3" ht="13" x14ac:dyDescent="0.3">
      <c r="A35" s="2">
        <v>45897</v>
      </c>
      <c r="B35" s="12">
        <v>3.8975501113585574E-3</v>
      </c>
      <c r="C35" s="12">
        <v>-4.8216007714561235E-3</v>
      </c>
    </row>
    <row r="36" spans="1:3" ht="13" x14ac:dyDescent="0.3">
      <c r="A36" s="2">
        <v>45898</v>
      </c>
      <c r="B36" s="12">
        <v>-6.2858199297466831E-3</v>
      </c>
      <c r="C36" s="12">
        <v>-5.8139534883721753E-3</v>
      </c>
    </row>
    <row r="37" spans="1:3" ht="13" x14ac:dyDescent="0.3">
      <c r="A37" s="2">
        <v>45901</v>
      </c>
      <c r="B37" s="12">
        <v>4.6511627906977403E-3</v>
      </c>
      <c r="C37" s="12">
        <v>9.7465886939579471E-4</v>
      </c>
    </row>
    <row r="38" spans="1:3" ht="13" x14ac:dyDescent="0.3">
      <c r="A38" s="2">
        <v>45902</v>
      </c>
      <c r="B38" s="12">
        <v>-1.6111111111111229E-2</v>
      </c>
      <c r="C38" s="12">
        <v>-1.2658227848101238E-2</v>
      </c>
    </row>
    <row r="39" spans="1:3" ht="13" x14ac:dyDescent="0.3">
      <c r="A39" s="2">
        <v>45903</v>
      </c>
      <c r="B39" s="12">
        <v>9.4108789760961669E-4</v>
      </c>
      <c r="C39" s="12">
        <v>9.8619329388554547E-4</v>
      </c>
    </row>
    <row r="40" spans="1:3" ht="13" x14ac:dyDescent="0.3">
      <c r="A40" s="2">
        <v>45904</v>
      </c>
      <c r="B40" s="12">
        <v>8.4618277547951898E-3</v>
      </c>
      <c r="C40" s="12">
        <v>-1.0837438423645264E-2</v>
      </c>
    </row>
    <row r="41" spans="1:3" ht="13" x14ac:dyDescent="0.3">
      <c r="A41" s="2">
        <v>45905</v>
      </c>
      <c r="B41" s="12">
        <v>-1.3425321648331169E-2</v>
      </c>
      <c r="C41" s="12">
        <v>0</v>
      </c>
    </row>
    <row r="42" spans="1:3" ht="13" x14ac:dyDescent="0.3">
      <c r="A42" s="2">
        <v>45908</v>
      </c>
      <c r="B42" s="12">
        <v>1.0962010962010929E-2</v>
      </c>
      <c r="C42" s="12">
        <v>3.5856573705179223E-2</v>
      </c>
    </row>
    <row r="43" spans="1:3" ht="13" x14ac:dyDescent="0.3">
      <c r="A43" s="2">
        <v>45909</v>
      </c>
      <c r="B43" s="12">
        <v>1.4021312394840189E-2</v>
      </c>
      <c r="C43" s="12">
        <v>0</v>
      </c>
    </row>
    <row r="44" spans="1:3" ht="13" x14ac:dyDescent="0.3">
      <c r="A44" s="2">
        <v>45910</v>
      </c>
      <c r="B44" s="12">
        <v>2.5811209439526818E-3</v>
      </c>
      <c r="C44" s="12">
        <v>-5.7692307692307149E-3</v>
      </c>
    </row>
    <row r="45" spans="1:3" ht="13" x14ac:dyDescent="0.3">
      <c r="A45" s="2">
        <v>45911</v>
      </c>
      <c r="B45" s="12">
        <v>6.4361897756528398E-3</v>
      </c>
      <c r="C45" s="12">
        <v>1.9342359767890581E-3</v>
      </c>
    </row>
    <row r="46" spans="1:3" ht="13" x14ac:dyDescent="0.3">
      <c r="A46" s="2">
        <v>45912</v>
      </c>
      <c r="B46" s="12">
        <v>1.8271514708575443E-4</v>
      </c>
      <c r="C46" s="12">
        <v>-5.7915057915057366E-3</v>
      </c>
    </row>
    <row r="47" spans="1:3" ht="13" x14ac:dyDescent="0.3">
      <c r="A47" s="2">
        <v>45915</v>
      </c>
      <c r="B47" s="12">
        <v>2.5392765801973007E-2</v>
      </c>
      <c r="C47" s="12">
        <v>-1.9417475728155617E-3</v>
      </c>
    </row>
    <row r="48" spans="1:3" ht="13" x14ac:dyDescent="0.3">
      <c r="A48" s="2">
        <v>45916</v>
      </c>
      <c r="B48" s="12">
        <v>-2.2982362373062611E-2</v>
      </c>
      <c r="C48" s="12">
        <v>-1.4591439688715954E-2</v>
      </c>
    </row>
    <row r="49" spans="1:3" ht="13" x14ac:dyDescent="0.3">
      <c r="A49" s="2">
        <v>45917</v>
      </c>
      <c r="B49" s="12">
        <v>-1.3129102844638961E-2</v>
      </c>
      <c r="C49" s="12">
        <v>-1.184600197433369E-2</v>
      </c>
    </row>
    <row r="50" spans="1:3" ht="13" x14ac:dyDescent="0.3">
      <c r="A50" s="2">
        <v>45918</v>
      </c>
      <c r="B50" s="12">
        <v>5.7280118255727446E-3</v>
      </c>
      <c r="C50" s="12">
        <v>-1.0989010989010933E-2</v>
      </c>
    </row>
    <row r="51" spans="1:3" ht="13" x14ac:dyDescent="0.3">
      <c r="A51" s="2">
        <v>45919</v>
      </c>
      <c r="B51" s="12">
        <v>4.7767775124013759E-3</v>
      </c>
      <c r="C51" s="12">
        <v>-4.1414141414141355E-2</v>
      </c>
    </row>
    <row r="52" spans="1:3" ht="13" x14ac:dyDescent="0.3">
      <c r="A52" s="2">
        <v>45922</v>
      </c>
      <c r="B52" s="12">
        <v>-3.108429328945026E-3</v>
      </c>
      <c r="C52" s="12">
        <v>-3.4773445732349959E-2</v>
      </c>
    </row>
    <row r="53" spans="1:3" ht="13" x14ac:dyDescent="0.3">
      <c r="A53" s="2">
        <v>45923</v>
      </c>
      <c r="B53" s="12">
        <v>-1.8341892883351688E-4</v>
      </c>
      <c r="C53" s="12">
        <v>3.6026200873362571E-2</v>
      </c>
    </row>
    <row r="54" spans="1:3" ht="13" x14ac:dyDescent="0.3">
      <c r="A54" s="2">
        <v>45924</v>
      </c>
      <c r="B54" s="12">
        <v>-6.2373876352962414E-3</v>
      </c>
      <c r="C54" s="12">
        <v>6.3224446786090023E-3</v>
      </c>
    </row>
    <row r="55" spans="1:3" ht="13" x14ac:dyDescent="0.3">
      <c r="A55" s="2">
        <v>45925</v>
      </c>
      <c r="B55" s="12">
        <v>4.0612885360901312E-3</v>
      </c>
      <c r="C55" s="12">
        <v>-1.3089005235602094E-2</v>
      </c>
    </row>
    <row r="56" spans="1:3" ht="13" x14ac:dyDescent="0.3">
      <c r="A56" s="2">
        <v>45926</v>
      </c>
      <c r="B56" s="12">
        <v>2.2246736532450736E-2</v>
      </c>
      <c r="C56" s="12">
        <v>-9.5490716180371953E-3</v>
      </c>
    </row>
    <row r="57" spans="1:3" ht="13" x14ac:dyDescent="0.3">
      <c r="A57" s="2">
        <v>45929</v>
      </c>
      <c r="B57" s="12">
        <v>-7.1942446043157555E-4</v>
      </c>
      <c r="C57" s="12">
        <v>5.8918050348153337E-3</v>
      </c>
    </row>
    <row r="58" spans="1:3" ht="13" x14ac:dyDescent="0.3">
      <c r="A58" s="2">
        <v>45930</v>
      </c>
      <c r="B58" s="12">
        <v>1.0439164866810624E-2</v>
      </c>
      <c r="C58" s="12">
        <v>5.3248136315228968E-3</v>
      </c>
    </row>
    <row r="59" spans="1:3" ht="13" x14ac:dyDescent="0.3">
      <c r="A59" s="2">
        <v>45931</v>
      </c>
      <c r="B59" s="12">
        <v>1.4250089063056658E-2</v>
      </c>
      <c r="C59" s="12">
        <v>1.0593220338982448E-3</v>
      </c>
    </row>
    <row r="60" spans="1:3" ht="13" x14ac:dyDescent="0.3">
      <c r="A60" s="2">
        <v>45932</v>
      </c>
      <c r="B60" s="12">
        <v>-2.0196698278890098E-2</v>
      </c>
      <c r="C60" s="12">
        <v>9.5238095238095836E-3</v>
      </c>
    </row>
    <row r="61" spans="1:3" ht="13" x14ac:dyDescent="0.3">
      <c r="A61" s="2">
        <v>45933</v>
      </c>
      <c r="B61" s="12">
        <v>5.3773077612475802E-3</v>
      </c>
      <c r="C61" s="12">
        <v>-9.9580712788260254E-3</v>
      </c>
    </row>
    <row r="62" spans="1:3" ht="13" x14ac:dyDescent="0.3">
      <c r="A62" s="2">
        <v>45936</v>
      </c>
      <c r="B62" s="12">
        <v>-1.551078623640573E-2</v>
      </c>
      <c r="C62" s="12">
        <v>1.5881418740073211E-3</v>
      </c>
    </row>
    <row r="63" spans="1:3" ht="13" x14ac:dyDescent="0.3">
      <c r="A63" s="2">
        <v>45937</v>
      </c>
      <c r="B63" s="12">
        <v>-2.1731256791018569E-3</v>
      </c>
      <c r="C63" s="12">
        <v>2.6427061310782241E-3</v>
      </c>
    </row>
    <row r="64" spans="1:3" ht="13" x14ac:dyDescent="0.3">
      <c r="A64" s="2">
        <v>45938</v>
      </c>
      <c r="B64" s="12">
        <v>5.8076225045372108E-3</v>
      </c>
      <c r="C64" s="12">
        <v>-2.4248813916710566E-2</v>
      </c>
    </row>
    <row r="65" spans="1:3" ht="13" x14ac:dyDescent="0.3">
      <c r="A65" s="2">
        <v>45939</v>
      </c>
      <c r="B65" s="12">
        <v>-6.1349693251533397E-3</v>
      </c>
      <c r="C65" s="12">
        <v>3.2414910858994833E-3</v>
      </c>
    </row>
    <row r="66" spans="1:3" ht="13" x14ac:dyDescent="0.3">
      <c r="A66" s="2">
        <v>45940</v>
      </c>
      <c r="B66" s="12">
        <v>-1.4161220043573038E-2</v>
      </c>
      <c r="C66" s="12">
        <v>-1.3462574044157244E-2</v>
      </c>
    </row>
    <row r="67" spans="1:3" ht="13" x14ac:dyDescent="0.3">
      <c r="A67" s="2">
        <v>45943</v>
      </c>
      <c r="B67" s="12">
        <v>9.2081031307551953E-3</v>
      </c>
      <c r="C67" s="12">
        <v>-2.7292576419213977E-3</v>
      </c>
    </row>
    <row r="68" spans="1:3" ht="13" x14ac:dyDescent="0.3">
      <c r="A68" s="2">
        <v>45944</v>
      </c>
      <c r="B68" s="12">
        <v>-1.6423357664234197E-3</v>
      </c>
      <c r="C68" s="12">
        <v>6.5681444991790754E-3</v>
      </c>
    </row>
    <row r="69" spans="1:3" ht="13" x14ac:dyDescent="0.3">
      <c r="A69" s="2">
        <v>45945</v>
      </c>
      <c r="B69" s="12">
        <v>-1.5902028879546653E-2</v>
      </c>
      <c r="C69" s="12">
        <v>-5.4377379010331697E-3</v>
      </c>
    </row>
    <row r="70" spans="1:3" ht="13" x14ac:dyDescent="0.3">
      <c r="A70" s="2">
        <v>45946</v>
      </c>
      <c r="B70" s="12">
        <v>1.5973254086181166E-2</v>
      </c>
      <c r="C70" s="12">
        <v>-1.5855658829961757E-2</v>
      </c>
    </row>
    <row r="71" spans="1:3" ht="13" x14ac:dyDescent="0.3">
      <c r="A71" s="2">
        <v>45947</v>
      </c>
      <c r="B71" s="12">
        <v>-2.2303473491773289E-2</v>
      </c>
      <c r="C71" s="12">
        <v>2.6111111111111047E-2</v>
      </c>
    </row>
    <row r="72" spans="1:3" ht="13" x14ac:dyDescent="0.3">
      <c r="A72" s="2">
        <v>45950</v>
      </c>
      <c r="B72" s="12">
        <v>2.131637995512339E-2</v>
      </c>
      <c r="C72" s="12">
        <v>1.6242555495398559E-3</v>
      </c>
    </row>
    <row r="73" spans="1:3" ht="13" x14ac:dyDescent="0.3">
      <c r="A73" s="2">
        <v>45951</v>
      </c>
      <c r="B73" s="12">
        <v>4.027828634199971E-3</v>
      </c>
      <c r="C73" s="12">
        <v>-7.0270270270270888E-3</v>
      </c>
    </row>
    <row r="74" spans="1:3" ht="13" x14ac:dyDescent="0.3">
      <c r="A74" s="2">
        <v>45952</v>
      </c>
      <c r="B74" s="12">
        <v>-6.3822027716995151E-3</v>
      </c>
      <c r="C74" s="12">
        <v>-2.014153511159493E-2</v>
      </c>
    </row>
    <row r="75" spans="1:3" ht="13" x14ac:dyDescent="0.3">
      <c r="A75" s="2">
        <v>45953</v>
      </c>
      <c r="B75" s="12">
        <v>1.8351991191050359E-4</v>
      </c>
      <c r="C75" s="12">
        <v>2.2222222222222539E-3</v>
      </c>
    </row>
    <row r="76" spans="1:3" ht="13" x14ac:dyDescent="0.3">
      <c r="A76" s="2">
        <v>45954</v>
      </c>
      <c r="B76" s="12">
        <v>2.2018348623852415E-3</v>
      </c>
      <c r="C76" s="12">
        <v>1.5521064301552012E-2</v>
      </c>
    </row>
    <row r="77" spans="1:3" ht="13" x14ac:dyDescent="0.3">
      <c r="A77" s="2">
        <v>45957</v>
      </c>
      <c r="B77" s="12">
        <v>1.8125228853899708E-2</v>
      </c>
      <c r="C77" s="12">
        <v>8.1877729257641921E-3</v>
      </c>
    </row>
    <row r="78" spans="1:3" ht="13" x14ac:dyDescent="0.3">
      <c r="A78" s="2">
        <v>45958</v>
      </c>
      <c r="B78" s="12">
        <v>8.8113648624348825E-3</v>
      </c>
      <c r="C78" s="12">
        <v>7.5798592311857376E-3</v>
      </c>
    </row>
    <row r="79" spans="1:3" ht="13" x14ac:dyDescent="0.3">
      <c r="A79" s="2">
        <v>45959</v>
      </c>
      <c r="B79" s="12">
        <v>1.1051693404634471E-2</v>
      </c>
      <c r="C79" s="12">
        <v>4.2987641053197816E-3</v>
      </c>
    </row>
    <row r="80" spans="1:3" ht="13" x14ac:dyDescent="0.3">
      <c r="A80" s="2">
        <v>45960</v>
      </c>
      <c r="B80" s="12">
        <v>5.4654442877292994E-3</v>
      </c>
      <c r="C80" s="12">
        <v>-1.2841091492776915E-2</v>
      </c>
    </row>
    <row r="81" spans="1:3" ht="13" x14ac:dyDescent="0.3">
      <c r="A81" s="2">
        <v>45961</v>
      </c>
      <c r="B81" s="12">
        <v>-2.2268981237945056E-2</v>
      </c>
      <c r="C81" s="12">
        <v>-6.5040650406503449E-3</v>
      </c>
    </row>
    <row r="82" spans="1:3" ht="13" x14ac:dyDescent="0.3">
      <c r="A82" s="2">
        <v>45964</v>
      </c>
      <c r="B82" s="12">
        <v>-5.200860832137718E-3</v>
      </c>
      <c r="C82" s="12">
        <v>1.4729950900163604E-2</v>
      </c>
    </row>
    <row r="83" spans="1:3" ht="13" x14ac:dyDescent="0.3">
      <c r="A83" s="2">
        <v>45965</v>
      </c>
      <c r="B83" s="12">
        <v>4.8674959437534047E-3</v>
      </c>
      <c r="C83" s="12">
        <v>-1.6129032258065128E-3</v>
      </c>
    </row>
    <row r="84" spans="1:3" ht="13" x14ac:dyDescent="0.3">
      <c r="A84" s="2">
        <v>45966</v>
      </c>
      <c r="B84" s="12">
        <v>5.9203444564048012E-3</v>
      </c>
      <c r="C84" s="12">
        <v>2.1540118470651591E-2</v>
      </c>
    </row>
    <row r="85" spans="1:3" ht="13" x14ac:dyDescent="0.3">
      <c r="A85" s="2">
        <v>45967</v>
      </c>
      <c r="B85" s="12">
        <v>-5.5288032816123737E-3</v>
      </c>
      <c r="C85" s="12">
        <v>-5.2714812862414339E-3</v>
      </c>
    </row>
    <row r="86" spans="1:3" ht="13" x14ac:dyDescent="0.3">
      <c r="A86" s="2">
        <v>45968</v>
      </c>
      <c r="B86" s="12">
        <v>-7.1736011477753936E-4</v>
      </c>
      <c r="C86" s="12">
        <v>1.5368309485956575E-2</v>
      </c>
    </row>
    <row r="87" spans="1:3" ht="13" x14ac:dyDescent="0.3">
      <c r="A87" s="2">
        <v>45971</v>
      </c>
      <c r="B87" s="12">
        <v>3.5534816941852031E-2</v>
      </c>
      <c r="C87" s="12">
        <v>1.7223382045929079E-2</v>
      </c>
    </row>
    <row r="88" spans="1:3" ht="13" x14ac:dyDescent="0.3">
      <c r="A88" s="2">
        <v>45972</v>
      </c>
      <c r="B88" s="12">
        <v>1.33448873483537E-2</v>
      </c>
      <c r="C88" s="12">
        <v>1.3340174448435065E-2</v>
      </c>
    </row>
    <row r="89" spans="1:3" ht="13" x14ac:dyDescent="0.3">
      <c r="A89" s="2">
        <v>45973</v>
      </c>
      <c r="B89" s="12">
        <v>1.5905592611595683E-2</v>
      </c>
      <c r="C89" s="12">
        <v>1.1645569620253222E-2</v>
      </c>
    </row>
    <row r="90" spans="1:3" ht="13" x14ac:dyDescent="0.3">
      <c r="A90" s="2">
        <v>45974</v>
      </c>
      <c r="B90" s="12">
        <v>6.7340067340067398E-3</v>
      </c>
      <c r="C90" s="12">
        <v>2.002002002002002E-2</v>
      </c>
    </row>
    <row r="91" spans="1:3" ht="13" x14ac:dyDescent="0.3">
      <c r="A91" s="2">
        <v>45975</v>
      </c>
      <c r="B91" s="12">
        <v>-3.0936454849498408E-2</v>
      </c>
      <c r="C91" s="12">
        <v>-3.3366045142296422E-2</v>
      </c>
    </row>
    <row r="92" spans="1:3" ht="13" x14ac:dyDescent="0.3">
      <c r="A92" s="2">
        <v>45978</v>
      </c>
      <c r="B92" s="12">
        <v>-1.1734253666954205E-2</v>
      </c>
      <c r="C92" s="12">
        <v>2.1319796954314664E-2</v>
      </c>
    </row>
    <row r="93" spans="1:3" ht="13" x14ac:dyDescent="0.3">
      <c r="A93" s="2">
        <v>45979</v>
      </c>
      <c r="B93" s="12">
        <v>-2.950934171468491E-2</v>
      </c>
      <c r="C93" s="12">
        <v>-3.0815109343936328E-2</v>
      </c>
    </row>
    <row r="94" spans="1:3" ht="13" x14ac:dyDescent="0.3">
      <c r="A94" s="2">
        <v>45980</v>
      </c>
      <c r="B94" s="12">
        <v>6.2972292191436022E-3</v>
      </c>
      <c r="C94" s="12">
        <v>6.1538461538460957E-3</v>
      </c>
    </row>
    <row r="95" spans="1:3" ht="13" x14ac:dyDescent="0.3">
      <c r="A95" s="2">
        <v>45981</v>
      </c>
      <c r="B95" s="12">
        <v>9.4761308778830572E-3</v>
      </c>
      <c r="C95" s="12">
        <v>-3.4658511722731822E-2</v>
      </c>
    </row>
    <row r="96" spans="1:3" ht="13" x14ac:dyDescent="0.3">
      <c r="A96" s="2">
        <v>45982</v>
      </c>
      <c r="B96" s="12">
        <v>-4.782146652497367E-3</v>
      </c>
      <c r="C96" s="12">
        <v>4.0654699049630351E-2</v>
      </c>
    </row>
    <row r="97" spans="1:3" ht="13" x14ac:dyDescent="0.3">
      <c r="A97" s="2">
        <v>45985</v>
      </c>
      <c r="B97" s="12">
        <v>-3.0966364121729754E-2</v>
      </c>
      <c r="C97" s="12">
        <v>-2.0294266869609334E-2</v>
      </c>
    </row>
    <row r="98" spans="1:3" ht="13" x14ac:dyDescent="0.3">
      <c r="A98" s="2">
        <v>45986</v>
      </c>
      <c r="B98" s="12">
        <v>1.1753902662993582E-2</v>
      </c>
      <c r="C98" s="12">
        <v>1.0875194199896398E-2</v>
      </c>
    </row>
    <row r="99" spans="1:3" ht="13" x14ac:dyDescent="0.3">
      <c r="A99" s="2">
        <v>45987</v>
      </c>
      <c r="B99" s="12">
        <v>1.3614086041023649E-2</v>
      </c>
      <c r="C99" s="12">
        <v>-1.5368852459015521E-3</v>
      </c>
    </row>
    <row r="100" spans="1:3" ht="13" x14ac:dyDescent="0.3">
      <c r="A100" s="2">
        <v>45988</v>
      </c>
      <c r="B100" s="12">
        <v>-1.4326647564469929E-3</v>
      </c>
      <c r="C100" s="12">
        <v>6.1570035915853695E-3</v>
      </c>
    </row>
    <row r="101" spans="1:3" ht="13" x14ac:dyDescent="0.3">
      <c r="A101" s="2">
        <v>45989</v>
      </c>
      <c r="B101" s="12">
        <v>1.7934002869441671E-3</v>
      </c>
      <c r="C101" s="12">
        <v>1.1728709841917448E-2</v>
      </c>
    </row>
    <row r="102" spans="1:3" ht="13" x14ac:dyDescent="0.3">
      <c r="A102" s="2">
        <v>45992</v>
      </c>
      <c r="B102" s="12">
        <v>-1.9692087361260508E-3</v>
      </c>
      <c r="C102" s="12">
        <v>1.8145161290322551E-2</v>
      </c>
    </row>
    <row r="103" spans="1:3" ht="13" x14ac:dyDescent="0.3">
      <c r="A103" s="2">
        <v>45993</v>
      </c>
      <c r="B103" s="12">
        <v>4.6636771300448071E-3</v>
      </c>
      <c r="C103" s="12">
        <v>1.3861386138613917E-2</v>
      </c>
    </row>
    <row r="104" spans="1:3" ht="13" x14ac:dyDescent="0.3">
      <c r="A104" s="2">
        <v>45994</v>
      </c>
      <c r="B104" s="12">
        <v>-3.3922513836815082E-3</v>
      </c>
      <c r="C104" s="12">
        <v>0</v>
      </c>
    </row>
    <row r="105" spans="1:3" ht="13" x14ac:dyDescent="0.3">
      <c r="A105" s="2">
        <v>45995</v>
      </c>
      <c r="B105" s="12">
        <v>6.4493013256898025E-3</v>
      </c>
      <c r="C105" s="12">
        <v>3.0273437499999944E-2</v>
      </c>
    </row>
    <row r="106" spans="1:3" ht="13" x14ac:dyDescent="0.3">
      <c r="A106" s="2">
        <v>45996</v>
      </c>
      <c r="B106" s="12">
        <v>-8.8999644001422091E-4</v>
      </c>
      <c r="C106" s="12">
        <v>3.981042654028439E-2</v>
      </c>
    </row>
    <row r="107" spans="1:3" ht="13" x14ac:dyDescent="0.3">
      <c r="A107" s="2">
        <v>45999</v>
      </c>
      <c r="B107" s="12">
        <v>1.7815784785319413E-3</v>
      </c>
      <c r="C107" s="12">
        <v>-1.549680948040112E-2</v>
      </c>
    </row>
    <row r="108" spans="1:3" ht="13" x14ac:dyDescent="0.3">
      <c r="A108" s="2">
        <v>46000</v>
      </c>
      <c r="B108" s="12">
        <v>8.5363684865730118E-3</v>
      </c>
      <c r="C108" s="12">
        <v>1.2962962962963016E-2</v>
      </c>
    </row>
    <row r="109" spans="1:3" ht="13" x14ac:dyDescent="0.3">
      <c r="A109" s="2">
        <v>46001</v>
      </c>
      <c r="B109" s="12">
        <v>-6.5244225004408253E-3</v>
      </c>
      <c r="C109" s="12">
        <v>-1.2797074954296212E-2</v>
      </c>
    </row>
    <row r="110" spans="1:3" ht="13" x14ac:dyDescent="0.3">
      <c r="A110" s="2">
        <v>46002</v>
      </c>
      <c r="B110" s="12">
        <v>1.5974440894568665E-2</v>
      </c>
      <c r="C110" s="12">
        <v>9.2592592592587327E-4</v>
      </c>
    </row>
    <row r="111" spans="1:3" ht="13" x14ac:dyDescent="0.3">
      <c r="A111" s="2">
        <v>46003</v>
      </c>
      <c r="B111" s="12">
        <v>-9.6086652690427331E-3</v>
      </c>
      <c r="C111" s="12">
        <v>-1.8501387604069254E-3</v>
      </c>
    </row>
    <row r="112" spans="1:3" ht="13" x14ac:dyDescent="0.3">
      <c r="A112" s="2">
        <v>46006</v>
      </c>
      <c r="B112" s="12">
        <v>2.1167754454048355E-2</v>
      </c>
      <c r="C112" s="12">
        <v>1.0194624652455924E-2</v>
      </c>
    </row>
    <row r="113" spans="1:3" ht="13" x14ac:dyDescent="0.3">
      <c r="A113" s="2">
        <v>46007</v>
      </c>
      <c r="B113" s="12">
        <v>-1.0364484366901605E-3</v>
      </c>
      <c r="C113" s="12">
        <v>-1.1009174311926632E-2</v>
      </c>
    </row>
    <row r="114" spans="1:3" ht="13" x14ac:dyDescent="0.3">
      <c r="A114" s="2">
        <v>46008</v>
      </c>
      <c r="B114" s="12">
        <v>8.1272695832612322E-3</v>
      </c>
      <c r="C114" s="12">
        <v>-8.3487940630796991E-3</v>
      </c>
    </row>
    <row r="115" spans="1:3" ht="13" x14ac:dyDescent="0.3">
      <c r="A115" s="2">
        <v>46009</v>
      </c>
      <c r="B115" s="12">
        <v>9.2624356775300627E-3</v>
      </c>
      <c r="C115" s="12">
        <v>-1.9644527595884084E-2</v>
      </c>
    </row>
    <row r="116" spans="1:3" ht="13" x14ac:dyDescent="0.3">
      <c r="A116" s="2">
        <v>46010</v>
      </c>
      <c r="B116" s="12">
        <v>5.0985723997279669E-3</v>
      </c>
      <c r="C116" s="12">
        <v>2.8625954198473014E-3</v>
      </c>
    </row>
    <row r="117" spans="1:3" ht="13" x14ac:dyDescent="0.3">
      <c r="A117" s="2">
        <v>46013</v>
      </c>
      <c r="B117" s="12">
        <v>-5.410889414947587E-3</v>
      </c>
      <c r="C117" s="12">
        <v>6.6603235014272393E-3</v>
      </c>
    </row>
    <row r="118" spans="1:3" ht="13" x14ac:dyDescent="0.3">
      <c r="A118" s="2">
        <v>46014</v>
      </c>
      <c r="B118" s="12">
        <v>-1.8701122067322736E-3</v>
      </c>
      <c r="C118" s="12">
        <v>-8.5066162570887668E-3</v>
      </c>
    </row>
    <row r="119" spans="1:3" ht="13" x14ac:dyDescent="0.3">
      <c r="A119" s="2">
        <v>46015</v>
      </c>
      <c r="B119" s="12">
        <v>0</v>
      </c>
      <c r="C119" s="12">
        <v>0</v>
      </c>
    </row>
    <row r="120" spans="1:3" ht="13" x14ac:dyDescent="0.3">
      <c r="A120" s="2">
        <v>46016</v>
      </c>
      <c r="B120" s="12">
        <v>0</v>
      </c>
      <c r="C120" s="12">
        <v>0</v>
      </c>
    </row>
    <row r="121" spans="1:3" ht="13" x14ac:dyDescent="0.3">
      <c r="A121" s="2">
        <v>46017</v>
      </c>
      <c r="B121" s="12">
        <v>0</v>
      </c>
      <c r="C121" s="12">
        <v>0</v>
      </c>
    </row>
    <row r="122" spans="1:3" ht="13" x14ac:dyDescent="0.3">
      <c r="A122" s="2">
        <v>46020</v>
      </c>
      <c r="B122" s="12">
        <v>-5.6208482370976596E-3</v>
      </c>
      <c r="C122" s="12">
        <v>-7.6263107721640739E-3</v>
      </c>
    </row>
    <row r="123" spans="1:3" ht="13" x14ac:dyDescent="0.3">
      <c r="A123" s="2">
        <v>46021</v>
      </c>
      <c r="B123" s="12">
        <v>1.4217197670435113E-2</v>
      </c>
      <c r="C123" s="12">
        <v>2.8818443804035677E-3</v>
      </c>
    </row>
    <row r="124" spans="1:3" ht="13" x14ac:dyDescent="0.3">
      <c r="A124" s="2">
        <v>46022</v>
      </c>
      <c r="B124" s="12">
        <v>0</v>
      </c>
      <c r="C124" s="12">
        <v>0</v>
      </c>
    </row>
    <row r="125" spans="1:3" ht="13" x14ac:dyDescent="0.3">
      <c r="A125" s="2">
        <v>46023</v>
      </c>
      <c r="B125" s="12">
        <v>0</v>
      </c>
      <c r="C125" s="12">
        <v>0</v>
      </c>
    </row>
    <row r="126" spans="1:3" ht="13" x14ac:dyDescent="0.3">
      <c r="A126" s="2">
        <v>46024</v>
      </c>
      <c r="B126" s="12">
        <v>5.9111636547880663E-3</v>
      </c>
      <c r="C126" s="12">
        <v>1.628352490421445E-2</v>
      </c>
    </row>
    <row r="127" spans="1:3" ht="13" x14ac:dyDescent="0.3">
      <c r="A127" s="2">
        <v>46027</v>
      </c>
      <c r="B127" s="12">
        <v>1.4103425117528479E-2</v>
      </c>
      <c r="C127" s="12">
        <v>-1.9792648444863285E-2</v>
      </c>
    </row>
    <row r="128" spans="1:3" ht="13" x14ac:dyDescent="0.3">
      <c r="A128" s="2">
        <v>46028</v>
      </c>
      <c r="B128" s="12">
        <v>-1.0099337748344362E-2</v>
      </c>
      <c r="C128" s="12">
        <v>9.6153846153846159E-3</v>
      </c>
    </row>
    <row r="129" spans="1:3" ht="13" x14ac:dyDescent="0.3">
      <c r="A129" s="2">
        <v>46029</v>
      </c>
      <c r="B129" s="12">
        <v>-1.2042147516307085E-2</v>
      </c>
      <c r="C129" s="12">
        <v>-1.1428571428571456E-2</v>
      </c>
    </row>
    <row r="130" spans="1:3" ht="13" x14ac:dyDescent="0.3">
      <c r="A130" s="2">
        <v>46030</v>
      </c>
      <c r="B130" s="12">
        <v>6.4330455391908336E-3</v>
      </c>
      <c r="C130" s="12">
        <v>-3.8535645472060837E-3</v>
      </c>
    </row>
    <row r="131" spans="1:3" ht="13" x14ac:dyDescent="0.3">
      <c r="A131" s="2">
        <v>46031</v>
      </c>
      <c r="B131" s="12">
        <v>-2.6913372582001703E-3</v>
      </c>
      <c r="C131" s="12">
        <v>1.1605415860734899E-2</v>
      </c>
    </row>
    <row r="132" spans="1:3" ht="13" x14ac:dyDescent="0.3">
      <c r="A132" s="2">
        <v>46034</v>
      </c>
      <c r="B132" s="12">
        <v>1.0457075392140225E-2</v>
      </c>
      <c r="C132" s="12">
        <v>0</v>
      </c>
    </row>
    <row r="133" spans="1:3" ht="13" x14ac:dyDescent="0.3">
      <c r="A133" s="2">
        <v>46035</v>
      </c>
      <c r="B133" s="12">
        <v>-1.6691704222991917E-4</v>
      </c>
      <c r="C133" s="12">
        <v>-2.1988527724665367E-2</v>
      </c>
    </row>
    <row r="134" spans="1:3" ht="13" x14ac:dyDescent="0.3">
      <c r="A134" s="2">
        <v>46036</v>
      </c>
      <c r="B134" s="12">
        <v>-2.8380634390651666E-3</v>
      </c>
      <c r="C134" s="12">
        <v>8.7976539589443379E-3</v>
      </c>
    </row>
    <row r="135" spans="1:3" ht="13" x14ac:dyDescent="0.3">
      <c r="A135" s="2">
        <v>46037</v>
      </c>
      <c r="B135" s="12">
        <v>5.1900217646073492E-3</v>
      </c>
      <c r="C135" s="12">
        <v>1.9379844961240585E-3</v>
      </c>
    </row>
    <row r="136" spans="1:3" ht="13" x14ac:dyDescent="0.3">
      <c r="A136" s="2">
        <v>46038</v>
      </c>
      <c r="B136" s="12">
        <v>-1.0659560293137771E-2</v>
      </c>
      <c r="C136" s="12">
        <v>-1.6441005802707957E-2</v>
      </c>
    </row>
    <row r="137" spans="1:3" ht="13" x14ac:dyDescent="0.3">
      <c r="A137" s="2">
        <v>46041</v>
      </c>
      <c r="B137" s="12">
        <v>-6.9023569023569644E-3</v>
      </c>
      <c r="C137" s="12">
        <v>-2.6548672566371709E-2</v>
      </c>
    </row>
    <row r="138" spans="1:3" ht="13" x14ac:dyDescent="0.3">
      <c r="A138" s="2">
        <v>46042</v>
      </c>
      <c r="B138" s="12">
        <v>-2.4410917104594022E-2</v>
      </c>
      <c r="C138" s="12">
        <v>-2.0707070707070677E-2</v>
      </c>
    </row>
    <row r="139" spans="1:3" ht="13" x14ac:dyDescent="0.3">
      <c r="A139" s="2">
        <v>46043</v>
      </c>
      <c r="B139" s="12">
        <v>4.3440486533449793E-3</v>
      </c>
      <c r="C139" s="12">
        <v>6.2403300670448657E-2</v>
      </c>
    </row>
    <row r="140" spans="1:3" ht="13" x14ac:dyDescent="0.3">
      <c r="A140" s="2">
        <v>46044</v>
      </c>
      <c r="B140" s="12">
        <v>1.1245674740484343E-2</v>
      </c>
      <c r="C140" s="12">
        <v>1.4563106796116505E-2</v>
      </c>
    </row>
    <row r="141" spans="1:3" ht="13" x14ac:dyDescent="0.3">
      <c r="A141" s="2">
        <v>46045</v>
      </c>
      <c r="B141" s="12">
        <v>-9.580838323353302E-3</v>
      </c>
      <c r="C141" s="12">
        <v>1.2440191387559781E-2</v>
      </c>
    </row>
    <row r="142" spans="1:3" ht="13" x14ac:dyDescent="0.3">
      <c r="A142" s="2">
        <v>46048</v>
      </c>
      <c r="B142" s="12">
        <v>1.3301088270858519E-2</v>
      </c>
      <c r="C142" s="12">
        <v>-1.0396975425330759E-2</v>
      </c>
    </row>
    <row r="143" spans="1:3" ht="13" x14ac:dyDescent="0.3">
      <c r="A143" s="2">
        <v>46049</v>
      </c>
      <c r="B143" s="12">
        <v>1.5172178656665602E-2</v>
      </c>
      <c r="C143" s="12">
        <v>-1.5281757402101323E-2</v>
      </c>
    </row>
    <row r="144" spans="1:3" ht="13" x14ac:dyDescent="0.3">
      <c r="A144" s="2">
        <v>46050</v>
      </c>
      <c r="B144" s="12">
        <v>-1.4273719563392101E-2</v>
      </c>
      <c r="C144" s="12">
        <v>-1.2609117361784649E-2</v>
      </c>
    </row>
    <row r="145" spans="1:3" ht="13" x14ac:dyDescent="0.3">
      <c r="A145" s="2">
        <v>46051</v>
      </c>
      <c r="B145" s="12">
        <v>-5.1107325383305362E-3</v>
      </c>
      <c r="C145" s="12">
        <v>1.5717092337917571E-2</v>
      </c>
    </row>
    <row r="146" spans="1:3" ht="13" x14ac:dyDescent="0.3">
      <c r="A146" s="2">
        <v>46052</v>
      </c>
      <c r="B146" s="12">
        <v>2.1575342465753482E-2</v>
      </c>
      <c r="C146" s="12">
        <v>-3.8684719535783912E-3</v>
      </c>
    </row>
    <row r="147" spans="1:3" ht="13" x14ac:dyDescent="0.3">
      <c r="A147" s="2">
        <v>46055</v>
      </c>
      <c r="B147" s="12">
        <v>2.1790144150184211E-3</v>
      </c>
      <c r="C147" s="12">
        <v>-6.7961165048543966E-3</v>
      </c>
    </row>
    <row r="148" spans="1:3" ht="13" x14ac:dyDescent="0.3">
      <c r="A148" s="2">
        <v>46056</v>
      </c>
      <c r="B148" s="12">
        <v>1.5554440541896633E-2</v>
      </c>
      <c r="C148" s="12">
        <v>2.9325513196480661E-3</v>
      </c>
    </row>
    <row r="149" spans="1:3" ht="13" x14ac:dyDescent="0.3">
      <c r="A149" s="2">
        <v>46057</v>
      </c>
      <c r="B149" s="12">
        <v>9.2226613965744487E-3</v>
      </c>
      <c r="C149" s="12">
        <v>1.9493177387914232E-2</v>
      </c>
    </row>
    <row r="150" spans="1:3" ht="13" x14ac:dyDescent="0.3">
      <c r="A150" s="2">
        <v>46058</v>
      </c>
      <c r="B150" s="12">
        <v>-3.7206266318537816E-2</v>
      </c>
      <c r="C150" s="12">
        <v>-2.2944550669215982E-2</v>
      </c>
    </row>
    <row r="151" spans="1:3" ht="13" x14ac:dyDescent="0.3">
      <c r="A151" s="2">
        <v>46059</v>
      </c>
      <c r="B151" s="12">
        <v>1.1186440677966073E-2</v>
      </c>
      <c r="C151" s="12">
        <v>-6.8493150684931781E-3</v>
      </c>
    </row>
    <row r="152" spans="1:3" ht="13" x14ac:dyDescent="0.3">
      <c r="A152" s="2">
        <v>46062</v>
      </c>
      <c r="B152" s="12">
        <v>1.3912168957425442E-2</v>
      </c>
      <c r="C152" s="12">
        <v>9.8522167487679127E-4</v>
      </c>
    </row>
    <row r="153" spans="1:3" ht="13" x14ac:dyDescent="0.3">
      <c r="A153" s="2">
        <v>46063</v>
      </c>
      <c r="B153" s="12">
        <v>-1.6531658125315489E-4</v>
      </c>
      <c r="C153" s="12">
        <v>3.2480314960630037E-2</v>
      </c>
    </row>
    <row r="154" spans="1:3" ht="13" x14ac:dyDescent="0.3">
      <c r="A154" s="2">
        <v>46064</v>
      </c>
      <c r="B154" s="12">
        <v>-2.6289682539682509E-2</v>
      </c>
      <c r="C154" s="12">
        <v>0</v>
      </c>
    </row>
    <row r="155" spans="1:3" ht="13" x14ac:dyDescent="0.3">
      <c r="A155" s="2">
        <v>46065</v>
      </c>
      <c r="B155" s="12">
        <v>-6.9621327899474219E-3</v>
      </c>
      <c r="C155" s="12">
        <v>-2.0019065776930491E-2</v>
      </c>
    </row>
    <row r="156" spans="1:3" ht="13" x14ac:dyDescent="0.3">
      <c r="A156" s="2">
        <v>46066</v>
      </c>
      <c r="B156" s="12">
        <v>-2.5820793433652497E-2</v>
      </c>
      <c r="C156" s="12">
        <v>7.7821011673151474E-3</v>
      </c>
    </row>
    <row r="157" spans="1:3" ht="13" x14ac:dyDescent="0.3">
      <c r="A157" s="2">
        <v>46069</v>
      </c>
      <c r="B157" s="12">
        <v>-7.8988941548183127E-3</v>
      </c>
      <c r="C157" s="12">
        <v>-1.2548262548262521E-2</v>
      </c>
    </row>
    <row r="158" spans="1:3" ht="13" x14ac:dyDescent="0.3">
      <c r="A158" s="2">
        <v>46070</v>
      </c>
      <c r="B158" s="12">
        <v>1.2738853503184724E-2</v>
      </c>
      <c r="C158" s="12">
        <v>1.955034213098757E-3</v>
      </c>
    </row>
    <row r="159" spans="1:3" ht="13" x14ac:dyDescent="0.3">
      <c r="A159" s="2">
        <v>46071</v>
      </c>
      <c r="B159" s="12">
        <v>1.9916142557651971E-2</v>
      </c>
      <c r="C159" s="12">
        <v>1.1707317073170759E-2</v>
      </c>
    </row>
    <row r="160" spans="1:3" ht="13" x14ac:dyDescent="0.3">
      <c r="A160" s="2">
        <v>46072</v>
      </c>
      <c r="B160" s="12">
        <v>-1.5416238437821148E-2</v>
      </c>
      <c r="C160" s="12">
        <v>-1.2536162005785893E-2</v>
      </c>
    </row>
    <row r="161" spans="1:3" ht="13" x14ac:dyDescent="0.3">
      <c r="A161" s="2">
        <v>46073</v>
      </c>
      <c r="B161" s="12">
        <v>2.1398747390396697E-2</v>
      </c>
      <c r="C161" s="12">
        <v>6.835937499999889E-3</v>
      </c>
    </row>
    <row r="162" spans="1:3" ht="13" x14ac:dyDescent="0.3">
      <c r="A162" s="2">
        <v>46076</v>
      </c>
      <c r="B162" s="12">
        <v>-1.3626298756600249E-3</v>
      </c>
      <c r="C162" s="12">
        <v>-2.3278370514063933E-2</v>
      </c>
    </row>
    <row r="163" spans="1:3" ht="13" x14ac:dyDescent="0.3">
      <c r="A163" s="2">
        <v>46077</v>
      </c>
      <c r="B163" s="12">
        <v>-1.7397236909432085E-2</v>
      </c>
      <c r="C163" s="12">
        <v>1.6881827209533296E-2</v>
      </c>
    </row>
    <row r="164" spans="1:3" ht="13" x14ac:dyDescent="0.3">
      <c r="A164" s="2">
        <v>46078</v>
      </c>
      <c r="B164" s="12">
        <v>8.8526297517792316E-3</v>
      </c>
      <c r="C164" s="12">
        <v>-1.7578125000000111E-2</v>
      </c>
    </row>
    <row r="165" spans="1:3" ht="13" x14ac:dyDescent="0.3">
      <c r="A165" s="2">
        <v>46079</v>
      </c>
      <c r="B165" s="12">
        <v>1.2560220233998538E-2</v>
      </c>
      <c r="C165" s="12">
        <v>9.9403578528835528E-4</v>
      </c>
    </row>
    <row r="166" spans="1:3" ht="13" x14ac:dyDescent="0.3">
      <c r="A166" s="2">
        <v>46080</v>
      </c>
      <c r="B166" s="12">
        <v>-8.4961767204757566E-3</v>
      </c>
      <c r="C166" s="12">
        <v>7.9443892750744507E-3</v>
      </c>
    </row>
    <row r="167" spans="1:3" ht="13" x14ac:dyDescent="0.3">
      <c r="A167" s="2">
        <v>46083</v>
      </c>
      <c r="B167" s="12">
        <v>-3.9417309340188438E-2</v>
      </c>
      <c r="C167" s="12">
        <v>-3.2019704433497539E-2</v>
      </c>
    </row>
    <row r="168" spans="1:3" ht="13" x14ac:dyDescent="0.3">
      <c r="A168" s="2">
        <v>46084</v>
      </c>
      <c r="B168" s="12">
        <v>-4.9955396966993797E-2</v>
      </c>
      <c r="C168" s="12">
        <v>-2.0356234096692113E-2</v>
      </c>
    </row>
    <row r="169" spans="1:3" ht="13" x14ac:dyDescent="0.3">
      <c r="A169" s="2">
        <v>46085</v>
      </c>
      <c r="B169" s="12">
        <v>1.8215962441314466E-2</v>
      </c>
      <c r="C169" s="12">
        <v>1.5584415584416174E-3</v>
      </c>
    </row>
    <row r="170" spans="1:3" ht="13" x14ac:dyDescent="0.3">
      <c r="A170" s="2">
        <v>46086</v>
      </c>
      <c r="B170" s="12">
        <v>-1.9734415344891058E-2</v>
      </c>
      <c r="C170" s="12">
        <v>-1.9190871369294694E-2</v>
      </c>
    </row>
    <row r="171" spans="1:3" ht="13" x14ac:dyDescent="0.3">
      <c r="A171" s="2">
        <v>46087</v>
      </c>
      <c r="B171" s="12">
        <v>-2.0884289746002004E-2</v>
      </c>
      <c r="C171" s="12">
        <v>-1.6922263352723368E-2</v>
      </c>
    </row>
    <row r="172" spans="1:3" ht="13" x14ac:dyDescent="0.3">
      <c r="A172" s="2">
        <v>46090</v>
      </c>
      <c r="B172" s="12">
        <v>1.9215987701774289E-4</v>
      </c>
      <c r="C172" s="12">
        <v>-3.1737493275954841E-2</v>
      </c>
    </row>
    <row r="173" spans="1:3" ht="13" x14ac:dyDescent="0.3">
      <c r="A173" s="2">
        <v>46091</v>
      </c>
      <c r="B173" s="12">
        <v>3.0355427473583163E-2</v>
      </c>
      <c r="C173" s="12">
        <v>2.8333333333333301E-2</v>
      </c>
    </row>
    <row r="174" spans="1:3" ht="13" x14ac:dyDescent="0.3">
      <c r="A174" s="2">
        <v>46092</v>
      </c>
      <c r="B174" s="12">
        <v>-7.8314376281933065E-3</v>
      </c>
      <c r="C174" s="12">
        <v>4.3219881145327467E-3</v>
      </c>
    </row>
    <row r="175" spans="1:3" ht="13" x14ac:dyDescent="0.3">
      <c r="A175" s="2">
        <v>46093</v>
      </c>
      <c r="B175" s="12">
        <v>-1.9921067468520931E-2</v>
      </c>
      <c r="C175" s="12">
        <v>-5.3792361484669175E-3</v>
      </c>
    </row>
    <row r="176" spans="1:3" ht="13" x14ac:dyDescent="0.3">
      <c r="A176" s="2">
        <v>46094</v>
      </c>
      <c r="B176" s="12">
        <v>-1.3614573346116919E-2</v>
      </c>
      <c r="C176" s="12">
        <v>-2.6500811249323988E-2</v>
      </c>
    </row>
    <row r="177" spans="1:3" ht="13" x14ac:dyDescent="0.3">
      <c r="A177" s="2">
        <v>46097</v>
      </c>
      <c r="B177" s="12">
        <v>-5.6376360808709008E-3</v>
      </c>
      <c r="C177" s="12">
        <v>1.4999999999999937E-2</v>
      </c>
    </row>
    <row r="178" spans="1:3" ht="13" x14ac:dyDescent="0.3">
      <c r="A178" s="2">
        <v>46098</v>
      </c>
      <c r="B178" s="12">
        <v>1.0948191593352892E-2</v>
      </c>
      <c r="C178" s="12">
        <v>-1.9704433497536915E-2</v>
      </c>
    </row>
    <row r="179" spans="1:3" ht="13" x14ac:dyDescent="0.3">
      <c r="A179" s="2">
        <v>46099</v>
      </c>
      <c r="B179" s="12">
        <v>8.3156062657126564E-3</v>
      </c>
      <c r="C179" s="12">
        <v>1.5633724176437807E-2</v>
      </c>
    </row>
    <row r="180" spans="1:3" ht="13" x14ac:dyDescent="0.3">
      <c r="A180" s="2">
        <v>46100</v>
      </c>
      <c r="B180" s="12">
        <v>-2.6083621020329902E-2</v>
      </c>
      <c r="C180" s="12">
        <v>-1.5393073117097368E-2</v>
      </c>
    </row>
    <row r="181" spans="1:3" ht="13" x14ac:dyDescent="0.3">
      <c r="A181" s="2">
        <v>46101</v>
      </c>
      <c r="B181" s="12">
        <v>-2.2055927530523847E-2</v>
      </c>
      <c r="C181" s="12">
        <v>-2.4008933556672156E-2</v>
      </c>
    </row>
    <row r="182" spans="1:3" ht="13" x14ac:dyDescent="0.3">
      <c r="A182" s="2">
        <v>46104</v>
      </c>
      <c r="B182" s="12">
        <v>3.1614981876761983E-2</v>
      </c>
      <c r="C182" s="12">
        <v>1.1441647597254004E-2</v>
      </c>
    </row>
    <row r="183" spans="1:3" ht="13" x14ac:dyDescent="0.3">
      <c r="A183" s="2">
        <v>46105</v>
      </c>
      <c r="B183" s="12">
        <v>-7.4175287917236489E-3</v>
      </c>
      <c r="C183" s="12">
        <v>2.3755656108597218E-2</v>
      </c>
    </row>
    <row r="184" spans="1:3" ht="13" x14ac:dyDescent="0.3">
      <c r="A184" s="2">
        <v>46106</v>
      </c>
      <c r="B184" s="12">
        <v>1.6125860373647955E-2</v>
      </c>
      <c r="C184" s="12">
        <v>-9.3922651933701033E-3</v>
      </c>
    </row>
    <row r="185" spans="1:3" ht="13" x14ac:dyDescent="0.3">
      <c r="A185" s="2">
        <v>46107</v>
      </c>
      <c r="B185" s="12">
        <v>-1.7998838784594538E-2</v>
      </c>
      <c r="C185" s="12">
        <v>1.6731734523144613E-3</v>
      </c>
    </row>
    <row r="186" spans="1:3" ht="13" x14ac:dyDescent="0.3">
      <c r="A186" s="2">
        <v>46108</v>
      </c>
      <c r="B186" s="12">
        <v>4.7299960583366222E-3</v>
      </c>
      <c r="C186" s="12">
        <v>-1.4476614699331817E-2</v>
      </c>
    </row>
    <row r="187" spans="1:3" ht="13" x14ac:dyDescent="0.3">
      <c r="A187" s="2">
        <v>46111</v>
      </c>
      <c r="B187" s="12">
        <v>1.1769321302472003E-3</v>
      </c>
      <c r="C187" s="12">
        <v>3.9548022598869413E-3</v>
      </c>
    </row>
    <row r="188" spans="1:3" ht="13" x14ac:dyDescent="0.3">
      <c r="A188" s="2">
        <v>46112</v>
      </c>
      <c r="B188" s="12">
        <v>1.1167711598745982E-2</v>
      </c>
      <c r="C188" s="12">
        <v>1.1254924029262803E-2</v>
      </c>
    </row>
    <row r="189" spans="1:3" ht="13" x14ac:dyDescent="0.3">
      <c r="A189" s="2">
        <v>46113</v>
      </c>
      <c r="B189" s="12">
        <v>4.3983724084479814E-2</v>
      </c>
      <c r="C189" s="12">
        <v>7.7907623817473886E-3</v>
      </c>
    </row>
    <row r="190" spans="1:3" ht="13" x14ac:dyDescent="0.3">
      <c r="A190" s="2">
        <v>46114</v>
      </c>
      <c r="B190" s="12">
        <v>-1.2435040831477388E-2</v>
      </c>
      <c r="C190" s="12">
        <v>-2.4295969077857568E-2</v>
      </c>
    </row>
    <row r="191" spans="1:3" ht="13" x14ac:dyDescent="0.3">
      <c r="A191" s="2">
        <v>46115</v>
      </c>
      <c r="B191" s="12">
        <v>0</v>
      </c>
      <c r="C191" s="12">
        <v>0</v>
      </c>
    </row>
    <row r="192" spans="1:3" ht="13" x14ac:dyDescent="0.3">
      <c r="A192" s="2">
        <v>46118</v>
      </c>
      <c r="B192" s="12">
        <v>0</v>
      </c>
      <c r="C192" s="12">
        <v>0</v>
      </c>
    </row>
    <row r="193" spans="1:3" ht="13" x14ac:dyDescent="0.3">
      <c r="A193" s="2">
        <v>46119</v>
      </c>
      <c r="B193" s="12">
        <v>9.2087953392220225E-3</v>
      </c>
      <c r="C193" s="12">
        <v>-6.2252405206564485E-3</v>
      </c>
    </row>
    <row r="194" spans="1:3" ht="13" x14ac:dyDescent="0.3">
      <c r="A194" s="2">
        <v>46120</v>
      </c>
      <c r="B194" s="12">
        <v>5.0651769087523321E-2</v>
      </c>
      <c r="C194" s="12">
        <v>6.7198177676537657E-2</v>
      </c>
    </row>
    <row r="195" spans="1:3" ht="13" x14ac:dyDescent="0.3">
      <c r="A195" s="2">
        <v>46121</v>
      </c>
      <c r="B195" s="12">
        <v>-5.3172633817795542E-3</v>
      </c>
      <c r="C195" s="12">
        <v>-3.468516542155816E-2</v>
      </c>
    </row>
    <row r="196" spans="1:3" ht="13" x14ac:dyDescent="0.3">
      <c r="A196" s="2">
        <v>46122</v>
      </c>
      <c r="B196" s="12">
        <v>8.0185317177476709E-3</v>
      </c>
      <c r="C196" s="12">
        <v>1.3819789939192924E-2</v>
      </c>
    </row>
    <row r="197" spans="1:3" ht="13" x14ac:dyDescent="0.3">
      <c r="A197" s="2">
        <v>46125</v>
      </c>
      <c r="B197" s="12">
        <v>-1.7677214071068305E-4</v>
      </c>
      <c r="C197" s="12">
        <v>-1.8538713195201777E-2</v>
      </c>
    </row>
    <row r="198" spans="1:3" ht="13" x14ac:dyDescent="0.3">
      <c r="A198" s="2">
        <v>46126</v>
      </c>
      <c r="B198" s="12">
        <v>1.9271570014144271E-2</v>
      </c>
      <c r="C198" s="12">
        <v>1.4999999999999937E-2</v>
      </c>
    </row>
    <row r="199" spans="1:3" ht="13" x14ac:dyDescent="0.3">
      <c r="A199" s="2">
        <v>46127</v>
      </c>
      <c r="B199" s="12">
        <v>4.6834345186470318E-3</v>
      </c>
      <c r="C199" s="12">
        <v>1.3683634373289547E-2</v>
      </c>
    </row>
    <row r="200" spans="1:3" ht="13" x14ac:dyDescent="0.3">
      <c r="A200" s="2">
        <v>46128</v>
      </c>
      <c r="B200" s="12">
        <v>-8.6325966850828422E-3</v>
      </c>
      <c r="C200" s="12">
        <v>-1.0259179265658626E-2</v>
      </c>
    </row>
    <row r="201" spans="1:3" ht="13" x14ac:dyDescent="0.3">
      <c r="A201" s="2">
        <v>46129</v>
      </c>
      <c r="B201" s="12">
        <v>3.1522117729014289E-2</v>
      </c>
      <c r="C201" s="12">
        <v>2.5641025641025578E-2</v>
      </c>
    </row>
    <row r="202" spans="1:3" ht="13" x14ac:dyDescent="0.3">
      <c r="A202" s="2">
        <v>46132</v>
      </c>
      <c r="B202" s="12">
        <v>-2.0935336822556081E-2</v>
      </c>
      <c r="C202" s="12">
        <v>-1.7553191489361762E-2</v>
      </c>
    </row>
    <row r="203" spans="1:3" ht="13" x14ac:dyDescent="0.3">
      <c r="A203" s="2">
        <v>46133</v>
      </c>
      <c r="B203" s="12">
        <v>-3.4488704949129953E-3</v>
      </c>
      <c r="C203" s="12">
        <v>1.6242555495398559E-3</v>
      </c>
    </row>
    <row r="204" spans="1:3" ht="13" x14ac:dyDescent="0.3">
      <c r="A204" s="2">
        <v>46134</v>
      </c>
      <c r="B204" s="12">
        <v>-8.9980965564975951E-3</v>
      </c>
      <c r="C204" s="12">
        <v>-5.9459459459459156E-3</v>
      </c>
    </row>
    <row r="205" spans="1:3" ht="13" x14ac:dyDescent="0.3">
      <c r="A205" s="2">
        <v>46135</v>
      </c>
      <c r="B205" s="12">
        <v>-8.5559629823643048E-3</v>
      </c>
      <c r="C205" s="12">
        <v>-1.0875475802066339E-2</v>
      </c>
    </row>
    <row r="206" spans="1:3" ht="13" x14ac:dyDescent="0.3">
      <c r="A206" s="2">
        <v>46136</v>
      </c>
      <c r="B206" s="12">
        <v>-3.3462486791123861E-3</v>
      </c>
      <c r="C206" s="12">
        <v>-9.8955470038483307E-3</v>
      </c>
    </row>
    <row r="207" spans="1:3" ht="13" x14ac:dyDescent="0.3">
      <c r="A207" s="2">
        <v>46139</v>
      </c>
      <c r="B207" s="12">
        <v>2.1205159922248551E-3</v>
      </c>
      <c r="C207" s="12">
        <v>-1.1660188784008853E-2</v>
      </c>
    </row>
    <row r="208" spans="1:3" ht="13" x14ac:dyDescent="0.3">
      <c r="A208" s="2">
        <v>46140</v>
      </c>
      <c r="B208" s="12">
        <v>1.9396931758067257E-2</v>
      </c>
      <c r="C208" s="12">
        <v>-2.2471910112359869E-3</v>
      </c>
    </row>
    <row r="209" spans="1:3" ht="13" x14ac:dyDescent="0.3">
      <c r="A209" s="2">
        <v>46141</v>
      </c>
      <c r="B209" s="12">
        <v>-1.0205846739318332E-2</v>
      </c>
      <c r="C209" s="12">
        <v>6.1936936936936617E-3</v>
      </c>
    </row>
    <row r="210" spans="1:3" ht="13" x14ac:dyDescent="0.3">
      <c r="A210" s="2">
        <v>46142</v>
      </c>
      <c r="B210" s="12">
        <v>9.2624956308982754E-3</v>
      </c>
      <c r="C210" s="12">
        <v>-1.5109121432568488E-2</v>
      </c>
    </row>
    <row r="211" spans="1:3" ht="13" x14ac:dyDescent="0.3">
      <c r="A211" s="2">
        <v>46143</v>
      </c>
      <c r="B211" s="12">
        <v>0</v>
      </c>
      <c r="C211" s="12">
        <v>0</v>
      </c>
    </row>
    <row r="212" spans="1:3" ht="13" x14ac:dyDescent="0.3">
      <c r="A212" s="2">
        <v>46146</v>
      </c>
      <c r="B212" s="12">
        <v>-2.5974025974026035E-2</v>
      </c>
      <c r="C212" s="12">
        <v>-1.4772727272727241E-2</v>
      </c>
    </row>
    <row r="213" spans="1:3" ht="13" x14ac:dyDescent="0.3">
      <c r="A213" s="2">
        <v>46147</v>
      </c>
      <c r="B213" s="12">
        <v>2.3999999999999962E-2</v>
      </c>
      <c r="C213" s="12">
        <v>1.1534025374855168E-3</v>
      </c>
    </row>
    <row r="214" spans="1:3" ht="13" x14ac:dyDescent="0.3">
      <c r="A214" s="2">
        <v>46148</v>
      </c>
      <c r="B214" s="12">
        <v>3.2812500000000008E-2</v>
      </c>
      <c r="C214" s="12">
        <v>3.6866359447004643E-2</v>
      </c>
    </row>
    <row r="215" spans="1:3" ht="13" x14ac:dyDescent="0.3">
      <c r="A215" s="2">
        <v>46149</v>
      </c>
      <c r="B215" s="12">
        <v>-3.1938140864010973E-3</v>
      </c>
      <c r="C215" s="12">
        <v>-2.2222222222222539E-3</v>
      </c>
    </row>
    <row r="216" spans="1:3" ht="13" x14ac:dyDescent="0.3">
      <c r="A216" s="2">
        <v>46150</v>
      </c>
      <c r="B216" s="12">
        <v>-1.9730185497470489E-2</v>
      </c>
      <c r="C216" s="12">
        <v>3.3407572383073181E-3</v>
      </c>
    </row>
    <row r="217" spans="1:3" ht="13" x14ac:dyDescent="0.3">
      <c r="A217" s="2">
        <v>46153</v>
      </c>
      <c r="B217" s="12">
        <v>7.7412695682091744E-3</v>
      </c>
      <c r="C217" s="12">
        <v>4.994450610432884E-3</v>
      </c>
    </row>
    <row r="218" spans="1:3" ht="13" x14ac:dyDescent="0.3">
      <c r="A218" s="2">
        <v>46154</v>
      </c>
      <c r="B218" s="12">
        <v>-1.3997951519289835E-2</v>
      </c>
      <c r="C218" s="12">
        <v>-2.0982882385422324E-2</v>
      </c>
    </row>
    <row r="219" spans="1:3" ht="13" x14ac:dyDescent="0.3">
      <c r="A219" s="2">
        <v>46155</v>
      </c>
      <c r="B219" s="12">
        <v>-1.0734072022160559E-2</v>
      </c>
      <c r="C219" s="12">
        <v>0</v>
      </c>
    </row>
    <row r="220" spans="1:3" ht="13" x14ac:dyDescent="0.3">
      <c r="A220" s="2">
        <v>46156</v>
      </c>
      <c r="B220" s="12">
        <v>1.960098004900231E-2</v>
      </c>
      <c r="C220" s="12">
        <v>2.0868584320360904E-2</v>
      </c>
    </row>
    <row r="221" spans="1:3" ht="13" x14ac:dyDescent="0.3">
      <c r="A221" s="2">
        <v>46157</v>
      </c>
      <c r="B221" s="12">
        <v>-1.5619636113971732E-2</v>
      </c>
      <c r="C221" s="12">
        <v>5.5248618784530384E-3</v>
      </c>
    </row>
    <row r="222" spans="1:3" ht="13" x14ac:dyDescent="0.3">
      <c r="A222" s="2">
        <v>46160</v>
      </c>
      <c r="B222" s="12">
        <v>-2.4934612031386343E-2</v>
      </c>
      <c r="C222" s="12">
        <v>-9.8901098901099521E-3</v>
      </c>
    </row>
    <row r="223" spans="1:3" ht="13" x14ac:dyDescent="0.3">
      <c r="A223" s="2">
        <v>46161</v>
      </c>
      <c r="B223" s="12">
        <v>-9.4778254649499176E-3</v>
      </c>
      <c r="C223" s="12">
        <v>-3.3296337402885369E-3</v>
      </c>
    </row>
    <row r="224" spans="1:3" ht="13" x14ac:dyDescent="0.3">
      <c r="A224" s="2">
        <v>46162</v>
      </c>
      <c r="B224" s="12">
        <v>2.7802852500451333E-2</v>
      </c>
      <c r="C224" s="12">
        <v>-8.351893095768375E-3</v>
      </c>
    </row>
    <row r="225" spans="1:3" ht="13" x14ac:dyDescent="0.3">
      <c r="A225" s="2">
        <v>46163</v>
      </c>
      <c r="B225" s="12">
        <v>-1.7038468294396546E-2</v>
      </c>
      <c r="C225" s="12">
        <v>2.6389668725435245E-2</v>
      </c>
    </row>
    <row r="226" spans="1:3" ht="13" x14ac:dyDescent="0.3">
      <c r="A226" s="2">
        <v>46164</v>
      </c>
      <c r="B226" s="12">
        <v>3.9313795568263477E-3</v>
      </c>
      <c r="C226" s="12">
        <v>3.2822757111597061E-3</v>
      </c>
    </row>
    <row r="227" spans="1:3" ht="13" x14ac:dyDescent="0.3">
      <c r="A227" s="2">
        <v>46167</v>
      </c>
      <c r="B227" s="12">
        <v>2.1715913136347433E-2</v>
      </c>
      <c r="C227" s="12">
        <v>1.3086150490730674E-2</v>
      </c>
    </row>
    <row r="228" spans="1:3" ht="13" x14ac:dyDescent="0.3">
      <c r="A228" s="2">
        <v>46168</v>
      </c>
      <c r="B228" s="12">
        <v>-5.574912891986067E-3</v>
      </c>
      <c r="C228" s="12">
        <v>8.0731969860064583E-3</v>
      </c>
    </row>
    <row r="229" spans="1:3" ht="13" x14ac:dyDescent="0.3">
      <c r="A229" s="2">
        <v>46169</v>
      </c>
      <c r="B229" s="12">
        <v>1.4365802382620856E-2</v>
      </c>
      <c r="C229" s="12">
        <v>1.4949279231179833E-2</v>
      </c>
    </row>
    <row r="230" spans="1:3" ht="13" x14ac:dyDescent="0.3">
      <c r="A230" s="2">
        <v>46170</v>
      </c>
      <c r="B230" s="12">
        <v>-7.0811744386874561E-3</v>
      </c>
      <c r="C230" s="12">
        <v>-8.9426617569699565E-3</v>
      </c>
    </row>
    <row r="231" spans="1:3" ht="13" x14ac:dyDescent="0.3">
      <c r="A231" s="2">
        <v>46171</v>
      </c>
      <c r="B231" s="12">
        <v>1.0088711080187985E-2</v>
      </c>
      <c r="C231" s="12">
        <v>3.7154989384288145E-3</v>
      </c>
    </row>
    <row r="232" spans="1:3" ht="13" x14ac:dyDescent="0.3">
      <c r="A232" s="2">
        <v>46174</v>
      </c>
      <c r="B232" s="12">
        <v>-1.9459273290855936E-2</v>
      </c>
      <c r="C232" s="12">
        <v>-1.6393442622950789E-2</v>
      </c>
    </row>
    <row r="233" spans="1:3" ht="13" x14ac:dyDescent="0.3">
      <c r="A233" s="2">
        <v>46175</v>
      </c>
      <c r="B233" s="12">
        <v>9.8349139445029939E-3</v>
      </c>
      <c r="C233" s="12">
        <v>-5.3763440860215058E-3</v>
      </c>
    </row>
    <row r="234" spans="1:3" ht="13" x14ac:dyDescent="0.3">
      <c r="A234" s="2">
        <v>46176</v>
      </c>
      <c r="B234" s="12">
        <v>-1.8608695652173948E-2</v>
      </c>
      <c r="C234" s="12">
        <v>-2.216216216216213E-2</v>
      </c>
    </row>
    <row r="235" spans="1:3" ht="13" x14ac:dyDescent="0.3">
      <c r="A235" s="2">
        <v>46177</v>
      </c>
      <c r="B235" s="12">
        <v>8.3289030657452776E-3</v>
      </c>
      <c r="C235" s="12">
        <v>6.0807075732448547E-3</v>
      </c>
    </row>
    <row r="236" spans="1:3" ht="13" x14ac:dyDescent="0.3">
      <c r="A236" s="2">
        <v>46178</v>
      </c>
      <c r="B236" s="12">
        <v>-2.9876977152900434E-3</v>
      </c>
      <c r="C236" s="12">
        <v>-1.7032967032967E-2</v>
      </c>
    </row>
    <row r="237" spans="1:3" ht="13" x14ac:dyDescent="0.3">
      <c r="A237" s="2">
        <v>46181</v>
      </c>
      <c r="B237" s="12">
        <v>-1.3749338974087836E-2</v>
      </c>
      <c r="C237" s="12">
        <v>1.1179429849077062E-3</v>
      </c>
    </row>
    <row r="238" spans="1:3" ht="13" x14ac:dyDescent="0.3">
      <c r="A238" s="2">
        <v>46182</v>
      </c>
      <c r="B238" s="12">
        <v>9.1152815013405102E-3</v>
      </c>
      <c r="C238" s="12">
        <v>-5.5834729201560197E-4</v>
      </c>
    </row>
    <row r="239" spans="1:3" ht="13" x14ac:dyDescent="0.3">
      <c r="A239" s="2">
        <v>46183</v>
      </c>
      <c r="B239" s="12">
        <v>-9.032943676939454E-3</v>
      </c>
      <c r="C239" s="12">
        <v>-2.4581005586592212E-2</v>
      </c>
    </row>
    <row r="240" spans="1:3" ht="13" x14ac:dyDescent="0.3">
      <c r="A240" s="2">
        <v>46184</v>
      </c>
      <c r="B240" s="12">
        <v>7.1492403932090225E-4</v>
      </c>
      <c r="C240" s="12">
        <v>-1.145475372279431E-3</v>
      </c>
    </row>
    <row r="241" spans="1:3" ht="13" x14ac:dyDescent="0.3">
      <c r="A241" s="2">
        <v>46185</v>
      </c>
      <c r="B241" s="12">
        <v>4.3043400607251231E-2</v>
      </c>
      <c r="C241" s="12">
        <v>2.6949541284403605E-2</v>
      </c>
    </row>
    <row r="242" spans="1:3" ht="13" x14ac:dyDescent="0.3">
      <c r="A242" s="2">
        <v>46188</v>
      </c>
      <c r="B242" s="12">
        <v>7.7054794520547828E-3</v>
      </c>
      <c r="C242" s="12">
        <v>2.0658849804578543E-2</v>
      </c>
    </row>
    <row r="243" spans="1:3" ht="13" x14ac:dyDescent="0.3">
      <c r="A243" s="2">
        <v>46189</v>
      </c>
      <c r="B243" s="12">
        <v>2.9056924384027235E-2</v>
      </c>
      <c r="C243" s="12">
        <v>-2.2975929978118252E-2</v>
      </c>
    </row>
    <row r="244" spans="1:3" ht="13" x14ac:dyDescent="0.3">
      <c r="A244" s="2">
        <v>46190</v>
      </c>
      <c r="B244" s="12">
        <v>8.9167767503302957E-3</v>
      </c>
      <c r="C244" s="12">
        <v>-1.9036954087346056E-2</v>
      </c>
    </row>
    <row r="245" spans="1:3" ht="13" x14ac:dyDescent="0.3">
      <c r="A245" s="2">
        <v>46191</v>
      </c>
      <c r="B245" s="12">
        <v>6.8739770867430137E-3</v>
      </c>
      <c r="C245" s="12">
        <v>-9.1324200913241692E-3</v>
      </c>
    </row>
    <row r="246" spans="1:3" ht="13" x14ac:dyDescent="0.3">
      <c r="A246" s="2">
        <v>46192</v>
      </c>
      <c r="B246" s="12">
        <v>4.2262678803640765E-3</v>
      </c>
      <c r="C246" s="12">
        <v>-5.4147465437788055E-2</v>
      </c>
    </row>
    <row r="247" spans="1:3" ht="13" x14ac:dyDescent="0.3">
      <c r="A247" s="2">
        <v>46195</v>
      </c>
      <c r="B247" s="12">
        <v>9.0644221430883857E-3</v>
      </c>
      <c r="C247" s="12">
        <v>8.5261875761267099E-3</v>
      </c>
    </row>
    <row r="248" spans="1:3" ht="13" x14ac:dyDescent="0.3">
      <c r="A248" s="2">
        <v>46196</v>
      </c>
      <c r="B248" s="12">
        <v>-1.6522297080526108E-2</v>
      </c>
      <c r="C248" s="12">
        <v>-3.2004830917874295E-2</v>
      </c>
    </row>
    <row r="249" spans="1:3" ht="13" x14ac:dyDescent="0.3">
      <c r="A249" s="2">
        <v>46197</v>
      </c>
      <c r="B249" s="12">
        <v>-6.1980101125428564E-3</v>
      </c>
      <c r="C249" s="12">
        <v>-2.0586400499064322E-2</v>
      </c>
    </row>
    <row r="250" spans="1:3" ht="13" x14ac:dyDescent="0.3">
      <c r="A250" s="2">
        <v>46198</v>
      </c>
      <c r="B250" s="12">
        <v>-1.0339734121122554E-2</v>
      </c>
      <c r="C250" s="12">
        <v>4.4585987261145776E-3</v>
      </c>
    </row>
    <row r="251" spans="1:3" ht="13" x14ac:dyDescent="0.3">
      <c r="A251" s="2">
        <v>46199</v>
      </c>
      <c r="B251" s="12">
        <v>-1.2935323383084625E-2</v>
      </c>
      <c r="C251" s="12">
        <v>-3.5510462904248537E-2</v>
      </c>
    </row>
    <row r="252" spans="1:3" ht="13" x14ac:dyDescent="0.3">
      <c r="A252" s="2">
        <v>46202</v>
      </c>
      <c r="B252" s="12">
        <v>-8.7365591397848795E-3</v>
      </c>
      <c r="C252" s="12">
        <v>-4.3392504930966434E-2</v>
      </c>
    </row>
    <row r="253" spans="1:3" ht="13" x14ac:dyDescent="0.3">
      <c r="A253" s="2">
        <v>46203</v>
      </c>
      <c r="B253" s="12">
        <v>1.5254237288135568E-2</v>
      </c>
      <c r="C253" s="12">
        <v>-7.5601374570446345E-3</v>
      </c>
    </row>
    <row r="254" spans="1:3" ht="13" x14ac:dyDescent="0.3">
      <c r="A254" s="2">
        <v>46204</v>
      </c>
      <c r="B254" s="12">
        <v>1.1686143572620488E-3</v>
      </c>
      <c r="C254" s="12">
        <v>1.8005540166204946E-2</v>
      </c>
    </row>
    <row r="255" spans="1:3" ht="13" x14ac:dyDescent="0.3">
      <c r="A255" s="2">
        <v>46205</v>
      </c>
      <c r="B255" s="12">
        <v>2.0843755210938803E-2</v>
      </c>
      <c r="C255" s="12">
        <v>1.3605442176870748E-2</v>
      </c>
    </row>
    <row r="256" spans="1:3" ht="13" x14ac:dyDescent="0.3">
      <c r="A256" s="2">
        <v>46206</v>
      </c>
      <c r="B256" s="12">
        <v>7.5138843515191543E-3</v>
      </c>
      <c r="C256" s="12">
        <v>3.4899328859060323E-2</v>
      </c>
    </row>
    <row r="257" spans="1:3" ht="13" x14ac:dyDescent="0.3">
      <c r="A257" s="2">
        <v>46209</v>
      </c>
      <c r="B257" s="12">
        <v>1.1186770428015556E-2</v>
      </c>
      <c r="C257" s="12">
        <v>5.1880674448768578E-3</v>
      </c>
    </row>
    <row r="258" spans="1:3" ht="13" x14ac:dyDescent="0.3">
      <c r="A258" s="2">
        <v>46210</v>
      </c>
      <c r="B258" s="12">
        <v>-1.7636684303351164E-3</v>
      </c>
      <c r="C258" s="12">
        <v>1.1612903225806525E-2</v>
      </c>
    </row>
    <row r="259" spans="1:3" ht="13" x14ac:dyDescent="0.3">
      <c r="A259" s="2">
        <v>46211</v>
      </c>
      <c r="B259" s="12">
        <v>-2.328943141663983E-2</v>
      </c>
      <c r="C259" s="12">
        <v>-4.4005102040816362E-2</v>
      </c>
    </row>
    <row r="260" spans="1:3" ht="13" x14ac:dyDescent="0.3">
      <c r="A260" s="2">
        <v>46212</v>
      </c>
      <c r="B260" s="12">
        <v>1.7760236803157317E-2</v>
      </c>
      <c r="C260" s="12">
        <v>-2.0680453635757132E-2</v>
      </c>
    </row>
    <row r="261" spans="1:3" ht="13" x14ac:dyDescent="0.3">
      <c r="A261" s="2">
        <v>46213</v>
      </c>
      <c r="B261" s="12">
        <v>1.1310389400549408E-2</v>
      </c>
      <c r="C261" s="12">
        <v>-1.0217983651226158E-2</v>
      </c>
    </row>
    <row r="262" spans="1:3" ht="13" x14ac:dyDescent="0.3">
      <c r="A262" s="2">
        <v>46216</v>
      </c>
      <c r="B262" s="12">
        <v>1.0544815465729322E-2</v>
      </c>
      <c r="C262" s="12">
        <v>4.8176187198898041E-3</v>
      </c>
    </row>
    <row r="263" spans="1:3" ht="13" x14ac:dyDescent="0.3">
      <c r="A263" s="2">
        <v>46217</v>
      </c>
      <c r="B263" s="12">
        <v>3.3201581027667839E-3</v>
      </c>
      <c r="C263" s="12">
        <v>-5.4794520547945987E-3</v>
      </c>
    </row>
    <row r="264" spans="1:3" ht="13" x14ac:dyDescent="0.3">
      <c r="A264" s="2">
        <v>46218</v>
      </c>
      <c r="B264" s="12">
        <v>-9.4547746612042667E-4</v>
      </c>
      <c r="C264" s="12">
        <v>4.4765840220385676E-2</v>
      </c>
    </row>
    <row r="265" spans="1:3" ht="13" x14ac:dyDescent="0.3">
      <c r="A265" s="2">
        <v>46219</v>
      </c>
      <c r="B265" s="12">
        <v>8.2018927444795723E-3</v>
      </c>
      <c r="C265" s="12">
        <v>-5.273566249175893E-3</v>
      </c>
    </row>
    <row r="266" spans="1:3" ht="13" x14ac:dyDescent="0.3">
      <c r="A266" s="2">
        <v>46220</v>
      </c>
      <c r="B266" s="12">
        <v>-1.720901126408015E-2</v>
      </c>
      <c r="C266" s="12">
        <v>-1.4579191517561412E-2</v>
      </c>
    </row>
    <row r="267" spans="1:3" ht="13" x14ac:dyDescent="0.3">
      <c r="A267" s="2">
        <v>46223</v>
      </c>
      <c r="B267" s="12">
        <v>9.3919134033747468E-3</v>
      </c>
      <c r="C267" s="12">
        <v>1.9502353732347048E-2</v>
      </c>
    </row>
    <row r="268" spans="1:3" ht="13" x14ac:dyDescent="0.3">
      <c r="A268" s="2">
        <v>46224</v>
      </c>
      <c r="B268" s="12">
        <v>4.100299637281154E-3</v>
      </c>
      <c r="C268" s="12">
        <v>-1.0554089709762496E-2</v>
      </c>
    </row>
    <row r="269" spans="1:3" ht="13" x14ac:dyDescent="0.3">
      <c r="A269" s="2">
        <v>46225</v>
      </c>
      <c r="B269" s="12">
        <v>1.3193026543112867E-2</v>
      </c>
      <c r="C269" s="12">
        <v>-5.3333333333334095E-3</v>
      </c>
    </row>
    <row r="270" spans="1:3" ht="13" x14ac:dyDescent="0.3">
      <c r="A270" s="2">
        <v>46226</v>
      </c>
      <c r="B270" s="12">
        <v>-2.6352503487831334E-2</v>
      </c>
      <c r="C270" s="12">
        <v>-6.7024128686327079E-3</v>
      </c>
    </row>
    <row r="271" spans="1:3" ht="13" x14ac:dyDescent="0.3">
      <c r="A271" s="2">
        <v>46227</v>
      </c>
      <c r="B271" s="12">
        <v>2.4996019742079292E-2</v>
      </c>
      <c r="C271" s="12">
        <v>-2.0242914979757085E-2</v>
      </c>
    </row>
    <row r="272" spans="1:3" ht="13" x14ac:dyDescent="0.3">
      <c r="A272" s="2">
        <v>46230</v>
      </c>
      <c r="B272" s="12">
        <v>1.0251630941286088E-2</v>
      </c>
      <c r="C272" s="12">
        <v>6.1983471074380557E-3</v>
      </c>
    </row>
    <row r="273" spans="1:3" ht="13" x14ac:dyDescent="0.3">
      <c r="A273" s="2">
        <v>46231</v>
      </c>
      <c r="B273" s="12">
        <v>-3.6900369003688704E-3</v>
      </c>
      <c r="C273" s="12">
        <v>1.2320328542094534E-2</v>
      </c>
    </row>
    <row r="274" spans="1:3" ht="13" x14ac:dyDescent="0.3">
      <c r="A274" s="2">
        <v>46232</v>
      </c>
      <c r="B274" s="12">
        <v>-4.0123456790124518E-3</v>
      </c>
      <c r="C274" s="12">
        <v>3.4482758620689613E-2</v>
      </c>
    </row>
    <row r="275" spans="1:3" ht="13" x14ac:dyDescent="0.3">
      <c r="A275" s="2">
        <v>46233</v>
      </c>
      <c r="B275" s="12">
        <v>9.2965602726991781E-3</v>
      </c>
      <c r="C275" s="12">
        <v>5.8823529411765078E-3</v>
      </c>
    </row>
    <row r="276" spans="1:3" ht="13" x14ac:dyDescent="0.3">
      <c r="A276" s="2">
        <v>46234</v>
      </c>
      <c r="B276" s="12">
        <v>3.8378876266502099E-3</v>
      </c>
      <c r="C276" s="12">
        <v>-5.1981806367772014E-3</v>
      </c>
    </row>
    <row r="277" spans="1:3" ht="13" x14ac:dyDescent="0.3">
      <c r="A277" s="2">
        <v>46237</v>
      </c>
      <c r="B277" s="12">
        <v>2.4009787429270537E-2</v>
      </c>
      <c r="C277" s="12">
        <v>5.2253429131287488E-3</v>
      </c>
    </row>
    <row r="278" spans="1:3" ht="13" x14ac:dyDescent="0.3">
      <c r="A278" s="2">
        <v>46238</v>
      </c>
      <c r="B278" s="12">
        <v>1.3739545997610594E-2</v>
      </c>
      <c r="C278" s="12">
        <v>-2.5990903183886007E-3</v>
      </c>
    </row>
    <row r="279" spans="1:3" ht="13" x14ac:dyDescent="0.3">
      <c r="A279" s="2">
        <v>46239</v>
      </c>
      <c r="B279" s="12">
        <v>-3.3883323512080986E-3</v>
      </c>
      <c r="C279" s="12">
        <v>-1.3029315960911311E-3</v>
      </c>
    </row>
    <row r="280" spans="1:3" ht="13" x14ac:dyDescent="0.3">
      <c r="A280" s="2">
        <v>46240</v>
      </c>
      <c r="B280" s="12">
        <v>4.7302291204730272E-3</v>
      </c>
      <c r="C280" s="12">
        <v>0</v>
      </c>
    </row>
    <row r="281" spans="1:3" ht="13" x14ac:dyDescent="0.3">
      <c r="A281" s="2">
        <v>46241</v>
      </c>
      <c r="B281" s="12">
        <v>3.9723407385611502E-3</v>
      </c>
      <c r="C281" s="12">
        <v>-8.4801043705154035E-3</v>
      </c>
    </row>
    <row r="282" spans="1:3" ht="13" x14ac:dyDescent="0.3">
      <c r="A282" s="2">
        <v>46244</v>
      </c>
      <c r="B282" s="12">
        <v>4.9824150058616363E-3</v>
      </c>
      <c r="C282" s="12">
        <v>1.0526315789473648E-2</v>
      </c>
    </row>
    <row r="283" spans="1:3" ht="13" x14ac:dyDescent="0.3">
      <c r="A283" s="2">
        <v>46245</v>
      </c>
      <c r="B283" s="12">
        <v>-3.0621172353455686E-3</v>
      </c>
      <c r="C283" s="12">
        <v>-1.3671874999999964E-2</v>
      </c>
    </row>
    <row r="284" spans="1:3" ht="13" x14ac:dyDescent="0.3">
      <c r="A284" s="2">
        <v>46246</v>
      </c>
      <c r="B284" s="12">
        <v>2.6327336551119911E-3</v>
      </c>
      <c r="C284" s="12">
        <v>6.6006600660062256E-4</v>
      </c>
    </row>
    <row r="285" spans="1:3" ht="13" x14ac:dyDescent="0.3">
      <c r="A285" s="2">
        <v>46247</v>
      </c>
      <c r="B285" s="12">
        <v>3.0634573304157411E-3</v>
      </c>
      <c r="C285" s="12">
        <v>-1.715039577836408E-2</v>
      </c>
    </row>
    <row r="286" spans="1:3" ht="13" x14ac:dyDescent="0.3">
      <c r="A286" s="2">
        <v>46248</v>
      </c>
      <c r="B286" s="12">
        <v>5.9627690517742114E-3</v>
      </c>
      <c r="C286" s="12">
        <v>-1.1409395973154286E-2</v>
      </c>
    </row>
    <row r="287" spans="1:3" ht="13" x14ac:dyDescent="0.3">
      <c r="A287" s="2">
        <v>46251</v>
      </c>
      <c r="B287" s="12">
        <v>-4.6262830706953924E-3</v>
      </c>
      <c r="C287" s="12">
        <v>1.8329938900203586E-2</v>
      </c>
    </row>
    <row r="288" spans="1:3" ht="13" x14ac:dyDescent="0.3">
      <c r="A288" s="2">
        <v>46252</v>
      </c>
      <c r="B288" s="12">
        <v>-5.8097312999267389E-4</v>
      </c>
      <c r="C288" s="12">
        <v>0</v>
      </c>
    </row>
    <row r="289" spans="1:3" ht="13" x14ac:dyDescent="0.3">
      <c r="A289" s="2">
        <v>46253</v>
      </c>
      <c r="B289" s="12">
        <v>-1.3660805115535576E-2</v>
      </c>
      <c r="C289" s="12">
        <v>-1.3333333333333334E-2</v>
      </c>
    </row>
    <row r="290" spans="1:3" ht="13" x14ac:dyDescent="0.3">
      <c r="A290" s="2">
        <v>46254</v>
      </c>
      <c r="B290" s="12">
        <v>4.1255341093267232E-3</v>
      </c>
      <c r="C290" s="12">
        <v>3.1081081081081041E-2</v>
      </c>
    </row>
    <row r="291" spans="1:3" ht="13" x14ac:dyDescent="0.3">
      <c r="A291" s="2">
        <v>46255</v>
      </c>
      <c r="B291" s="12">
        <v>-6.7498165810712047E-3</v>
      </c>
      <c r="C291" s="12">
        <v>5.8977719528178615E-3</v>
      </c>
    </row>
    <row r="292" spans="1:3" ht="13" x14ac:dyDescent="0.3">
      <c r="A292" s="2">
        <v>46258</v>
      </c>
      <c r="B292" s="12">
        <v>7.386615452799501E-3</v>
      </c>
      <c r="C292" s="12">
        <v>-2.9315960912052116E-2</v>
      </c>
    </row>
    <row r="293" spans="1:3" ht="13" x14ac:dyDescent="0.3">
      <c r="A293" s="2">
        <v>46259</v>
      </c>
      <c r="B293" s="12">
        <v>3.0796304443466648E-3</v>
      </c>
      <c r="C293" s="12">
        <v>3.3557046979865771E-3</v>
      </c>
    </row>
    <row r="294" spans="1:3" ht="13" x14ac:dyDescent="0.3">
      <c r="A294" s="2">
        <v>46260</v>
      </c>
      <c r="B294" s="12">
        <v>3.0701754385964778E-3</v>
      </c>
      <c r="C294" s="12">
        <v>-1.6722408026755852E-2</v>
      </c>
    </row>
    <row r="295" spans="1:3" ht="13" x14ac:dyDescent="0.3">
      <c r="A295" s="2">
        <v>46261</v>
      </c>
      <c r="B295" s="12">
        <v>-1.7490161783996518E-2</v>
      </c>
      <c r="C295" s="12">
        <v>2.9251700680272188E-2</v>
      </c>
    </row>
    <row r="296" spans="1:3" ht="13" x14ac:dyDescent="0.3">
      <c r="A296" s="2">
        <v>46262</v>
      </c>
      <c r="B296" s="12">
        <v>5.7854917668002659E-3</v>
      </c>
      <c r="C296" s="12">
        <v>3.7012557832121575E-2</v>
      </c>
    </row>
    <row r="297" spans="1:3" ht="13" x14ac:dyDescent="0.3">
      <c r="A297" s="2">
        <v>46265</v>
      </c>
      <c r="B297" s="12">
        <v>1.3274336283185034E-3</v>
      </c>
      <c r="C297" s="12">
        <v>1.9120458891012297E-3</v>
      </c>
    </row>
    <row r="298" spans="1:3" ht="13" x14ac:dyDescent="0.3">
      <c r="A298" s="2">
        <v>46266</v>
      </c>
      <c r="B298" s="12">
        <v>-1.7822948887906843E-2</v>
      </c>
      <c r="C298" s="12">
        <v>-1.4631043256997349E-2</v>
      </c>
    </row>
    <row r="299" spans="1:3" ht="13" x14ac:dyDescent="0.3">
      <c r="A299" s="2">
        <v>46267</v>
      </c>
      <c r="B299" s="12">
        <v>-2.249550089982089E-3</v>
      </c>
      <c r="C299" s="12">
        <v>-3.5506778566817297E-2</v>
      </c>
    </row>
    <row r="300" spans="1:3" ht="13" x14ac:dyDescent="0.3">
      <c r="A300" s="2">
        <v>46268</v>
      </c>
      <c r="B300" s="12">
        <v>1.2776191191943613E-2</v>
      </c>
      <c r="C300" s="12">
        <v>3.7483266398929009E-2</v>
      </c>
    </row>
    <row r="301" spans="1:3" ht="13" x14ac:dyDescent="0.3">
      <c r="A301" s="2">
        <v>46269</v>
      </c>
      <c r="B301" s="12">
        <v>-2.9682398337795604E-4</v>
      </c>
      <c r="C301" s="12">
        <v>6.0645161290322616E-2</v>
      </c>
    </row>
  </sheetData>
  <mergeCells count="3">
    <mergeCell ref="E1:F1"/>
    <mergeCell ref="E5:F5"/>
    <mergeCell ref="H5:I5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13922-6134-4733-BBE4-A1D9CD0831EC}">
  <dimension ref="A1:X301"/>
  <sheetViews>
    <sheetView zoomScale="130" zoomScaleNormal="130" workbookViewId="0"/>
  </sheetViews>
  <sheetFormatPr defaultRowHeight="12.5" x14ac:dyDescent="0.25"/>
  <cols>
    <col min="1" max="1" width="11.1796875" customWidth="1"/>
    <col min="2" max="2" width="9.54296875" bestFit="1" customWidth="1"/>
    <col min="3" max="5" width="12.54296875" customWidth="1"/>
    <col min="6" max="6" width="1.453125" customWidth="1"/>
    <col min="7" max="7" width="21.81640625" bestFit="1" customWidth="1"/>
    <col min="8" max="8" width="15.26953125" customWidth="1"/>
    <col min="9" max="9" width="12.54296875" bestFit="1" customWidth="1"/>
    <col min="10" max="11" width="12.54296875" customWidth="1"/>
    <col min="12" max="12" width="11.1796875" customWidth="1"/>
    <col min="13" max="13" width="9.54296875" bestFit="1" customWidth="1"/>
    <col min="14" max="18" width="12.54296875" customWidth="1"/>
    <col min="20" max="20" width="17.26953125" bestFit="1" customWidth="1"/>
    <col min="21" max="21" width="18.81640625" customWidth="1"/>
    <col min="22" max="22" width="12.54296875" bestFit="1" customWidth="1"/>
    <col min="23" max="23" width="14.7265625" bestFit="1" customWidth="1"/>
    <col min="24" max="24" width="11.453125" bestFit="1" customWidth="1"/>
  </cols>
  <sheetData>
    <row r="1" spans="1:24" ht="13" x14ac:dyDescent="0.3">
      <c r="A1" s="1" t="s">
        <v>0</v>
      </c>
      <c r="B1" s="1" t="s">
        <v>385</v>
      </c>
      <c r="C1" s="1" t="s">
        <v>466</v>
      </c>
      <c r="D1" s="1" t="s">
        <v>407</v>
      </c>
      <c r="E1" s="1" t="s">
        <v>389</v>
      </c>
      <c r="G1" s="26" t="s">
        <v>17</v>
      </c>
      <c r="H1" s="74">
        <f>'Capital Allocation'!C11</f>
        <v>43412.157106222963</v>
      </c>
      <c r="L1" s="1" t="s">
        <v>0</v>
      </c>
      <c r="M1" s="1" t="s">
        <v>385</v>
      </c>
      <c r="N1" s="1" t="s">
        <v>466</v>
      </c>
      <c r="O1" s="1" t="s">
        <v>407</v>
      </c>
      <c r="P1" s="1" t="s">
        <v>389</v>
      </c>
      <c r="Q1" s="137" t="s">
        <v>421</v>
      </c>
      <c r="R1" s="137" t="s">
        <v>422</v>
      </c>
      <c r="T1" s="26" t="s">
        <v>17</v>
      </c>
      <c r="U1" s="74">
        <f>H1</f>
        <v>43412.157106222963</v>
      </c>
    </row>
    <row r="2" spans="1:24" ht="13" x14ac:dyDescent="0.3">
      <c r="A2" s="2">
        <v>45852</v>
      </c>
      <c r="B2" s="12">
        <v>2.0325203252032089E-3</v>
      </c>
      <c r="C2" s="12">
        <v>5.1777701070073231E-3</v>
      </c>
      <c r="D2" s="12">
        <v>-2.2743259085580277E-2</v>
      </c>
      <c r="E2" s="12">
        <v>-1.1340206185566951E-2</v>
      </c>
      <c r="G2" s="27" t="s">
        <v>23</v>
      </c>
      <c r="H2" s="29">
        <v>0.99</v>
      </c>
      <c r="L2" s="2">
        <v>45852</v>
      </c>
      <c r="M2" s="12">
        <v>2.0325203252032089E-3</v>
      </c>
      <c r="N2" s="12">
        <v>5.1777701070073231E-3</v>
      </c>
      <c r="O2" s="12">
        <v>-2.2743259085580277E-2</v>
      </c>
      <c r="P2" s="12">
        <v>-1.1340206185566951E-2</v>
      </c>
      <c r="Q2" s="138">
        <v>2.2912064028917287E-3</v>
      </c>
      <c r="R2" s="138">
        <v>-4.3125849068644988E-3</v>
      </c>
      <c r="T2" s="27" t="s">
        <v>23</v>
      </c>
      <c r="U2" s="29">
        <v>0.99</v>
      </c>
    </row>
    <row r="3" spans="1:24" ht="13" x14ac:dyDescent="0.3">
      <c r="A3" s="2">
        <v>45853</v>
      </c>
      <c r="B3" s="12">
        <v>-1.0953346855983648E-2</v>
      </c>
      <c r="C3" s="12">
        <v>-1.1332417582417646E-2</v>
      </c>
      <c r="D3" s="12">
        <v>1.6314779270633392E-2</v>
      </c>
      <c r="E3" s="12">
        <v>-2.0855057351408012E-3</v>
      </c>
      <c r="G3" s="28" t="s">
        <v>394</v>
      </c>
      <c r="H3" s="77">
        <v>150000</v>
      </c>
      <c r="L3" s="2">
        <v>45853</v>
      </c>
      <c r="M3" s="12">
        <v>-1.0953346855983648E-2</v>
      </c>
      <c r="N3" s="12">
        <v>-1.1332417582417646E-2</v>
      </c>
      <c r="O3" s="12">
        <v>1.6314779270633392E-2</v>
      </c>
      <c r="P3" s="12">
        <v>-2.0855057351408012E-3</v>
      </c>
      <c r="Q3" s="138">
        <v>-6.6033042214898151E-3</v>
      </c>
      <c r="R3" s="138">
        <v>-3.0535093169014637E-3</v>
      </c>
      <c r="T3" s="28" t="s">
        <v>394</v>
      </c>
      <c r="U3" s="77">
        <v>150000</v>
      </c>
      <c r="W3" s="250" t="s">
        <v>417</v>
      </c>
      <c r="X3" s="135" t="s">
        <v>418</v>
      </c>
    </row>
    <row r="4" spans="1:24" ht="13" x14ac:dyDescent="0.3">
      <c r="A4" s="2">
        <v>45854</v>
      </c>
      <c r="B4" s="12">
        <v>1.8457752255946374E-3</v>
      </c>
      <c r="C4" s="12">
        <v>-4.1681139284472889E-3</v>
      </c>
      <c r="D4" s="12">
        <v>-3.5410764872520913E-3</v>
      </c>
      <c r="E4" s="12">
        <v>-3.0303030303030363E-2</v>
      </c>
      <c r="G4" s="28" t="s">
        <v>467</v>
      </c>
      <c r="H4" s="77">
        <v>162000</v>
      </c>
      <c r="L4" s="2">
        <v>45854</v>
      </c>
      <c r="M4" s="12">
        <v>1.8457752255946374E-3</v>
      </c>
      <c r="N4" s="12">
        <v>-4.1681139284472889E-3</v>
      </c>
      <c r="O4" s="12">
        <v>-3.5410764872520913E-3</v>
      </c>
      <c r="P4" s="12">
        <v>-3.0303030303030363E-2</v>
      </c>
      <c r="Q4" s="138">
        <v>-2.8866441566421761E-3</v>
      </c>
      <c r="R4" s="138">
        <v>-2.8007345215966509E-3</v>
      </c>
      <c r="T4" s="28" t="s">
        <v>467</v>
      </c>
      <c r="U4" s="77">
        <v>162000</v>
      </c>
      <c r="W4" s="251"/>
      <c r="X4" s="135" t="s">
        <v>32</v>
      </c>
    </row>
    <row r="5" spans="1:24" ht="13" x14ac:dyDescent="0.3">
      <c r="A5" s="2">
        <v>45855</v>
      </c>
      <c r="B5" s="12">
        <v>8.2906857727739307E-3</v>
      </c>
      <c r="C5" s="12">
        <v>1.0812696198116452E-2</v>
      </c>
      <c r="D5" s="12">
        <v>-4.7382136934376413E-3</v>
      </c>
      <c r="E5" s="12">
        <v>4.3103448275862684E-3</v>
      </c>
      <c r="G5" s="28" t="s">
        <v>408</v>
      </c>
      <c r="H5" s="77">
        <v>100000</v>
      </c>
      <c r="L5" s="2">
        <v>45855</v>
      </c>
      <c r="M5" s="12">
        <v>8.2906857727739307E-3</v>
      </c>
      <c r="N5" s="12">
        <v>1.0812696198116452E-2</v>
      </c>
      <c r="O5" s="12">
        <v>-4.7382136934376413E-3</v>
      </c>
      <c r="P5" s="12">
        <v>4.3103448275862684E-3</v>
      </c>
      <c r="Q5" s="138">
        <v>9.2375920949100913E-3</v>
      </c>
      <c r="R5" s="138">
        <v>1.4264063727744329E-2</v>
      </c>
      <c r="T5" s="28" t="s">
        <v>408</v>
      </c>
      <c r="U5" s="77">
        <v>100000</v>
      </c>
    </row>
    <row r="6" spans="1:24" ht="13" x14ac:dyDescent="0.3">
      <c r="A6" s="2">
        <v>45856</v>
      </c>
      <c r="B6" s="12">
        <v>1.1166379047811625E-3</v>
      </c>
      <c r="C6" s="12">
        <v>1.8978605935127575E-3</v>
      </c>
      <c r="D6" s="12">
        <v>-5.712925493929895E-3</v>
      </c>
      <c r="E6" s="12">
        <v>-6.4377682403434387E-3</v>
      </c>
      <c r="G6" s="28" t="s">
        <v>406</v>
      </c>
      <c r="H6" s="77">
        <v>140000</v>
      </c>
      <c r="L6" s="2">
        <v>45856</v>
      </c>
      <c r="M6" s="12">
        <v>1.1166379047811625E-3</v>
      </c>
      <c r="N6" s="12">
        <v>1.8978605935127575E-3</v>
      </c>
      <c r="O6" s="12">
        <v>-5.712925493929895E-3</v>
      </c>
      <c r="P6" s="12">
        <v>-6.4377682403434387E-3</v>
      </c>
      <c r="Q6" s="138">
        <v>3.6263235574733937E-3</v>
      </c>
      <c r="R6" s="138">
        <v>-3.6332239151498115E-3</v>
      </c>
      <c r="T6" s="28" t="s">
        <v>406</v>
      </c>
      <c r="U6" s="77">
        <v>140000</v>
      </c>
      <c r="W6" s="252" t="s">
        <v>419</v>
      </c>
      <c r="X6" s="136" t="s">
        <v>407</v>
      </c>
    </row>
    <row r="7" spans="1:24" ht="13" x14ac:dyDescent="0.3">
      <c r="A7" s="2">
        <v>45859</v>
      </c>
      <c r="B7" s="12">
        <v>-1.6223889677550206E-3</v>
      </c>
      <c r="C7" s="12">
        <v>-5.1661787497849388E-4</v>
      </c>
      <c r="D7" s="12">
        <v>1.0294469715106528E-2</v>
      </c>
      <c r="E7" s="12">
        <v>2.1598272138229251E-3</v>
      </c>
      <c r="G7" s="126" t="s">
        <v>409</v>
      </c>
      <c r="H7" s="127">
        <f>SUM(H3:H6)</f>
        <v>552000</v>
      </c>
      <c r="L7" s="2">
        <v>45859</v>
      </c>
      <c r="M7" s="12">
        <v>-1.6223889677550206E-3</v>
      </c>
      <c r="N7" s="12">
        <v>-5.1661787497849388E-4</v>
      </c>
      <c r="O7" s="12">
        <v>1.0294469715106528E-2</v>
      </c>
      <c r="P7" s="12">
        <v>2.1598272138229251E-3</v>
      </c>
      <c r="Q7" s="138">
        <v>-4.7920186310581644E-3</v>
      </c>
      <c r="R7" s="138">
        <v>1.2760199395644451E-3</v>
      </c>
      <c r="T7" s="126" t="s">
        <v>409</v>
      </c>
      <c r="U7" s="127">
        <f>SUM(U3:U6)</f>
        <v>552000</v>
      </c>
      <c r="W7" s="253"/>
      <c r="X7" s="136" t="s">
        <v>420</v>
      </c>
    </row>
    <row r="8" spans="1:24" ht="13" x14ac:dyDescent="0.3">
      <c r="A8" s="2">
        <v>45860</v>
      </c>
      <c r="B8" s="12">
        <v>-2.0312817387778469E-4</v>
      </c>
      <c r="C8" s="12">
        <v>6.8917987594760768E-4</v>
      </c>
      <c r="D8" s="12">
        <v>-1.6350710900474047E-2</v>
      </c>
      <c r="E8" s="12">
        <v>1.6163793103448889E-3</v>
      </c>
      <c r="L8" s="2">
        <v>45860</v>
      </c>
      <c r="M8" s="12">
        <v>-2.0312817387778469E-4</v>
      </c>
      <c r="N8" s="12">
        <v>6.8917987594760768E-4</v>
      </c>
      <c r="O8" s="12">
        <v>-1.6350710900474047E-2</v>
      </c>
      <c r="P8" s="12">
        <v>1.6163793103448889E-3</v>
      </c>
      <c r="Q8" s="138">
        <v>-2.8851567263911594E-4</v>
      </c>
      <c r="R8" s="138">
        <v>-9.8534447144168359E-3</v>
      </c>
    </row>
    <row r="9" spans="1:24" ht="13" x14ac:dyDescent="0.3">
      <c r="A9" s="2">
        <v>45861</v>
      </c>
      <c r="B9" s="12">
        <v>1.9504266558309648E-2</v>
      </c>
      <c r="C9" s="12">
        <v>3.6329201101928367E-2</v>
      </c>
      <c r="D9" s="12">
        <v>5.4203806311732113E-2</v>
      </c>
      <c r="E9" s="12">
        <v>5.4330285099515839E-2</v>
      </c>
      <c r="G9" s="128" t="s">
        <v>410</v>
      </c>
      <c r="H9" s="129">
        <f>NORMSINV(H2)</f>
        <v>2.3263478740408408</v>
      </c>
      <c r="L9" s="2">
        <v>45861</v>
      </c>
      <c r="M9" s="12">
        <v>1.9504266558309648E-2</v>
      </c>
      <c r="N9" s="12">
        <v>3.6329201101928367E-2</v>
      </c>
      <c r="O9" s="12">
        <v>5.4203806311732113E-2</v>
      </c>
      <c r="P9" s="12">
        <v>5.4330285099515839E-2</v>
      </c>
      <c r="Q9" s="138">
        <v>1.5007144773707239E-2</v>
      </c>
      <c r="R9" s="138">
        <v>7.6644663797382894E-3</v>
      </c>
      <c r="T9" s="128" t="s">
        <v>410</v>
      </c>
      <c r="U9" s="129">
        <f>NORMSINV(U2)</f>
        <v>2.3263478740408408</v>
      </c>
    </row>
    <row r="10" spans="1:24" ht="13" x14ac:dyDescent="0.3">
      <c r="A10" s="2">
        <v>45862</v>
      </c>
      <c r="B10" s="12">
        <v>9.565563969709057E-3</v>
      </c>
      <c r="C10" s="12">
        <v>1.7444758265492678E-2</v>
      </c>
      <c r="D10" s="12">
        <v>-1.0968921389396638E-2</v>
      </c>
      <c r="E10" s="12">
        <v>5.1020408163262405E-4</v>
      </c>
      <c r="L10" s="2">
        <v>45862</v>
      </c>
      <c r="M10" s="12">
        <v>9.565563969709057E-3</v>
      </c>
      <c r="N10" s="12">
        <v>1.7444758265492678E-2</v>
      </c>
      <c r="O10" s="12">
        <v>-1.0968921389396638E-2</v>
      </c>
      <c r="P10" s="12">
        <v>5.1020408163262405E-4</v>
      </c>
      <c r="Q10" s="138">
        <v>3.4796080215416169E-3</v>
      </c>
      <c r="R10" s="138">
        <v>2.3966661426517892E-3</v>
      </c>
    </row>
    <row r="11" spans="1:24" ht="13" x14ac:dyDescent="0.3">
      <c r="A11" s="2">
        <v>45863</v>
      </c>
      <c r="B11" s="12">
        <v>-1.3817607579944084E-3</v>
      </c>
      <c r="C11" s="12">
        <v>-1.6329196603535461E-4</v>
      </c>
      <c r="D11" s="12">
        <v>2.7033271719038857E-2</v>
      </c>
      <c r="E11" s="12">
        <v>4.6404895461499208E-2</v>
      </c>
      <c r="G11" s="131" t="s">
        <v>411</v>
      </c>
      <c r="H11" s="130"/>
      <c r="L11" s="2">
        <v>45863</v>
      </c>
      <c r="M11" s="12">
        <v>-1.3817607579944084E-3</v>
      </c>
      <c r="N11" s="12">
        <v>-1.6329196603535461E-4</v>
      </c>
      <c r="O11" s="12">
        <v>2.7033271719038857E-2</v>
      </c>
      <c r="P11" s="12">
        <v>4.6404895461499208E-2</v>
      </c>
      <c r="Q11" s="138">
        <v>3.5088955326291137E-3</v>
      </c>
      <c r="R11" s="138">
        <v>-2.7613033856071683E-3</v>
      </c>
      <c r="T11" s="140" t="s">
        <v>423</v>
      </c>
      <c r="U11" s="130"/>
    </row>
    <row r="12" spans="1:24" ht="13" x14ac:dyDescent="0.3">
      <c r="A12" s="2">
        <v>45866</v>
      </c>
      <c r="B12" s="12">
        <v>5.139355603874244E-3</v>
      </c>
      <c r="C12" s="12">
        <v>7.3493385595296895E-3</v>
      </c>
      <c r="D12" s="12">
        <v>-3.3745781777277835E-2</v>
      </c>
      <c r="E12" s="12">
        <v>-3.0701754385964831E-2</v>
      </c>
      <c r="G12" s="28" t="s">
        <v>469</v>
      </c>
      <c r="H12" s="130"/>
      <c r="L12" s="2">
        <v>45866</v>
      </c>
      <c r="M12" s="12">
        <v>5.139355603874244E-3</v>
      </c>
      <c r="N12" s="12">
        <v>7.3493385595296895E-3</v>
      </c>
      <c r="O12" s="12">
        <v>-3.3745781777277835E-2</v>
      </c>
      <c r="P12" s="12">
        <v>-3.0701754385964831E-2</v>
      </c>
      <c r="Q12" s="138">
        <v>-4.6397833953747716E-4</v>
      </c>
      <c r="R12" s="138">
        <v>-9.7257237776500471E-3</v>
      </c>
      <c r="T12" s="140" t="s">
        <v>424</v>
      </c>
      <c r="U12" s="130"/>
    </row>
    <row r="13" spans="1:24" ht="13" x14ac:dyDescent="0.3">
      <c r="A13" s="2">
        <v>45867</v>
      </c>
      <c r="B13" s="12">
        <v>2.2222222222222306E-2</v>
      </c>
      <c r="C13" s="12">
        <v>2.1400778210116735E-2</v>
      </c>
      <c r="D13" s="12">
        <v>5.8207217694994174E-3</v>
      </c>
      <c r="E13" s="12">
        <v>-2.2121669180492739E-2</v>
      </c>
      <c r="G13" s="131" t="s">
        <v>412</v>
      </c>
      <c r="H13" s="130"/>
      <c r="L13" s="2">
        <v>45867</v>
      </c>
      <c r="M13" s="12">
        <v>2.2222222222222306E-2</v>
      </c>
      <c r="N13" s="12">
        <v>2.1400778210116735E-2</v>
      </c>
      <c r="O13" s="12">
        <v>5.8207217694994174E-3</v>
      </c>
      <c r="P13" s="12">
        <v>-2.2121669180492739E-2</v>
      </c>
      <c r="Q13" s="138">
        <v>1.2058347928459272E-2</v>
      </c>
      <c r="R13" s="138">
        <v>1.0128222761348032E-2</v>
      </c>
    </row>
    <row r="14" spans="1:24" ht="13" x14ac:dyDescent="0.3">
      <c r="A14" s="2">
        <v>45868</v>
      </c>
      <c r="B14" s="12">
        <v>4.3863024240092294E-2</v>
      </c>
      <c r="C14" s="12">
        <v>1.841269841269836E-2</v>
      </c>
      <c r="D14" s="12">
        <v>-2.4305555555555653E-2</v>
      </c>
      <c r="E14" s="12">
        <v>-2.313624678663239E-2</v>
      </c>
      <c r="G14" s="131" t="s">
        <v>413</v>
      </c>
      <c r="H14" s="130"/>
      <c r="L14" s="2">
        <v>45868</v>
      </c>
      <c r="M14" s="12">
        <v>4.3863024240092294E-2</v>
      </c>
      <c r="N14" s="12">
        <v>1.841269841269836E-2</v>
      </c>
      <c r="O14" s="12">
        <v>-2.4305555555555653E-2</v>
      </c>
      <c r="P14" s="12">
        <v>-2.313624678663239E-2</v>
      </c>
      <c r="Q14" s="138">
        <v>1.1372277442832951E-2</v>
      </c>
      <c r="R14" s="138">
        <v>1.9314991577764969E-3</v>
      </c>
    </row>
    <row r="15" spans="1:24" ht="13" x14ac:dyDescent="0.3">
      <c r="A15" s="2">
        <v>45869</v>
      </c>
      <c r="B15" s="12">
        <v>-2.4143015112421715E-2</v>
      </c>
      <c r="C15" s="12">
        <v>7.3254364089775387E-3</v>
      </c>
      <c r="D15" s="12">
        <v>-8.3036773428232843E-3</v>
      </c>
      <c r="E15" s="12">
        <v>0</v>
      </c>
      <c r="L15" s="2">
        <v>45869</v>
      </c>
      <c r="M15" s="12">
        <v>-2.4143015112421715E-2</v>
      </c>
      <c r="N15" s="12">
        <v>7.3254364089775387E-3</v>
      </c>
      <c r="O15" s="12">
        <v>-8.3036773428232843E-3</v>
      </c>
      <c r="P15" s="12">
        <v>0</v>
      </c>
      <c r="Q15" s="138">
        <v>-1.6886370739340864E-2</v>
      </c>
      <c r="R15" s="138">
        <v>-7.141596243079017E-3</v>
      </c>
      <c r="T15" s="135" t="s">
        <v>425</v>
      </c>
      <c r="U15" s="133"/>
      <c r="W15" s="135" t="s">
        <v>427</v>
      </c>
      <c r="X15" s="133"/>
    </row>
    <row r="16" spans="1:24" ht="13" x14ac:dyDescent="0.3">
      <c r="A16" s="2">
        <v>45870</v>
      </c>
      <c r="B16" s="12">
        <v>-5.5712936732766748E-2</v>
      </c>
      <c r="C16" s="12">
        <v>-3.7443911496209112E-2</v>
      </c>
      <c r="D16" s="12">
        <v>-1.7224880382775094E-2</v>
      </c>
      <c r="E16" s="12">
        <v>-3.8947368421052661E-2</v>
      </c>
      <c r="G16" s="131" t="s">
        <v>414</v>
      </c>
      <c r="H16" s="127"/>
      <c r="L16" s="2">
        <v>45870</v>
      </c>
      <c r="M16" s="12">
        <v>-5.5712936732766748E-2</v>
      </c>
      <c r="N16" s="12">
        <v>-3.7443911496209112E-2</v>
      </c>
      <c r="O16" s="12">
        <v>-1.7224880382775094E-2</v>
      </c>
      <c r="P16" s="12">
        <v>-3.8947368421052661E-2</v>
      </c>
      <c r="Q16" s="138">
        <v>-2.5474420877249968E-2</v>
      </c>
      <c r="R16" s="138">
        <v>-2.5181376322267454E-2</v>
      </c>
      <c r="T16" s="135" t="s">
        <v>426</v>
      </c>
      <c r="U16" s="141"/>
      <c r="W16" s="135" t="s">
        <v>407</v>
      </c>
      <c r="X16" s="141"/>
    </row>
    <row r="17" spans="1:24" ht="13" x14ac:dyDescent="0.3">
      <c r="A17" s="2">
        <v>45873</v>
      </c>
      <c r="B17" s="12">
        <v>3.2399999999999984E-2</v>
      </c>
      <c r="C17" s="12">
        <v>3.6489310400257241E-2</v>
      </c>
      <c r="D17" s="12">
        <v>8.7633885102239399E-3</v>
      </c>
      <c r="E17" s="12">
        <v>6.5717415115006412E-3</v>
      </c>
      <c r="G17" s="28" t="s">
        <v>470</v>
      </c>
      <c r="H17" s="127"/>
      <c r="L17" s="2">
        <v>45873</v>
      </c>
      <c r="M17" s="12">
        <v>3.2399999999999984E-2</v>
      </c>
      <c r="N17" s="12">
        <v>3.6489310400257241E-2</v>
      </c>
      <c r="O17" s="12">
        <v>8.7633885102239399E-3</v>
      </c>
      <c r="P17" s="12">
        <v>6.5717415115006412E-3</v>
      </c>
      <c r="Q17" s="138">
        <v>1.9553085673890507E-2</v>
      </c>
      <c r="R17" s="138">
        <v>1.330422837357224E-2</v>
      </c>
      <c r="T17" s="135" t="s">
        <v>468</v>
      </c>
      <c r="U17" s="141"/>
      <c r="V17" s="117"/>
      <c r="W17" s="135" t="s">
        <v>420</v>
      </c>
      <c r="X17" s="141"/>
    </row>
    <row r="18" spans="1:24" ht="13" x14ac:dyDescent="0.3">
      <c r="A18" s="2">
        <v>45874</v>
      </c>
      <c r="B18" s="12">
        <v>-5.8117008911275185E-3</v>
      </c>
      <c r="C18" s="12">
        <v>-1.5508684863524895E-3</v>
      </c>
      <c r="D18" s="12">
        <v>1.2306949806949932E-2</v>
      </c>
      <c r="E18" s="12">
        <v>7.0729053318823879E-3</v>
      </c>
      <c r="G18" s="131" t="s">
        <v>415</v>
      </c>
      <c r="H18" s="127"/>
      <c r="L18" s="2">
        <v>45874</v>
      </c>
      <c r="M18" s="12">
        <v>-5.8117008911275185E-3</v>
      </c>
      <c r="N18" s="12">
        <v>-1.5508684863524895E-3</v>
      </c>
      <c r="O18" s="12">
        <v>1.2306949806949932E-2</v>
      </c>
      <c r="P18" s="12">
        <v>7.0729053318823879E-3</v>
      </c>
      <c r="Q18" s="138">
        <v>1.877719887565936E-3</v>
      </c>
      <c r="R18" s="138">
        <v>3.2713164120086792E-3</v>
      </c>
      <c r="T18" s="135" t="s">
        <v>471</v>
      </c>
      <c r="U18" s="142"/>
      <c r="W18" s="135" t="s">
        <v>474</v>
      </c>
      <c r="X18" s="142"/>
    </row>
    <row r="19" spans="1:24" ht="13" x14ac:dyDescent="0.3">
      <c r="A19" s="2">
        <v>45875</v>
      </c>
      <c r="B19" s="12">
        <v>7.9890880748247021E-3</v>
      </c>
      <c r="C19" s="12">
        <v>5.4364709537124654E-3</v>
      </c>
      <c r="D19" s="12">
        <v>1.3349225268176284E-2</v>
      </c>
      <c r="E19" s="12">
        <v>1.7828200972447389E-2</v>
      </c>
      <c r="G19" s="131" t="s">
        <v>416</v>
      </c>
      <c r="H19" s="127"/>
      <c r="I19" s="70">
        <f>SUM(H16:H19)</f>
        <v>0</v>
      </c>
      <c r="J19" s="70"/>
      <c r="K19" s="70"/>
      <c r="L19" s="2">
        <v>45875</v>
      </c>
      <c r="M19" s="12">
        <v>7.9890880748247021E-3</v>
      </c>
      <c r="N19" s="12">
        <v>5.4364709537124654E-3</v>
      </c>
      <c r="O19" s="12">
        <v>1.3349225268176284E-2</v>
      </c>
      <c r="P19" s="12">
        <v>1.7828200972447389E-2</v>
      </c>
      <c r="Q19" s="138">
        <v>6.3596300683064384E-3</v>
      </c>
      <c r="R19" s="138">
        <v>2.3764299159634906E-3</v>
      </c>
      <c r="T19" s="135" t="s">
        <v>472</v>
      </c>
      <c r="U19" s="142"/>
      <c r="W19" s="135" t="s">
        <v>398</v>
      </c>
      <c r="X19" s="142"/>
    </row>
    <row r="20" spans="1:24" ht="13" x14ac:dyDescent="0.3">
      <c r="A20" s="2">
        <v>45876</v>
      </c>
      <c r="B20" s="12">
        <v>1.6431471099941999E-2</v>
      </c>
      <c r="C20" s="12">
        <v>2.2400741541789011E-2</v>
      </c>
      <c r="D20" s="12">
        <v>1.0820983298047539E-2</v>
      </c>
      <c r="E20" s="12">
        <v>2.0700636942675189E-2</v>
      </c>
      <c r="L20" s="2">
        <v>45876</v>
      </c>
      <c r="M20" s="12">
        <v>1.6431471099941999E-2</v>
      </c>
      <c r="N20" s="12">
        <v>2.2400741541789011E-2</v>
      </c>
      <c r="O20" s="12">
        <v>1.0820983298047539E-2</v>
      </c>
      <c r="P20" s="12">
        <v>2.0700636942675189E-2</v>
      </c>
      <c r="Q20" s="138">
        <v>8.729371312586675E-3</v>
      </c>
      <c r="R20" s="138">
        <v>1.2728290313828636E-2</v>
      </c>
      <c r="T20" s="136" t="s">
        <v>473</v>
      </c>
      <c r="U20" s="143"/>
      <c r="W20" s="136" t="s">
        <v>428</v>
      </c>
      <c r="X20" s="143"/>
    </row>
    <row r="21" spans="1:24" ht="13" x14ac:dyDescent="0.3">
      <c r="A21" s="2">
        <v>45877</v>
      </c>
      <c r="B21" s="12">
        <v>1.4834537847090204E-2</v>
      </c>
      <c r="C21" s="12">
        <v>2.0398912058023484E-2</v>
      </c>
      <c r="D21" s="12">
        <v>1.4661391668606064E-2</v>
      </c>
      <c r="E21" s="12">
        <v>8.8403536141445065E-3</v>
      </c>
      <c r="G21" s="132" t="s">
        <v>431</v>
      </c>
      <c r="H21" s="134"/>
      <c r="L21" s="2">
        <v>45877</v>
      </c>
      <c r="M21" s="12">
        <v>1.4834537847090204E-2</v>
      </c>
      <c r="N21" s="12">
        <v>2.0398912058023484E-2</v>
      </c>
      <c r="O21" s="12">
        <v>1.4661391668606064E-2</v>
      </c>
      <c r="P21" s="12">
        <v>8.8403536141445065E-3</v>
      </c>
      <c r="Q21" s="138">
        <v>5.2368953732124255E-3</v>
      </c>
      <c r="R21" s="138">
        <v>-1.0344438233884656E-3</v>
      </c>
    </row>
    <row r="22" spans="1:24" ht="13.5" thickBot="1" x14ac:dyDescent="0.35">
      <c r="A22" s="2">
        <v>45880</v>
      </c>
      <c r="B22" s="12">
        <v>-2.061469265367339E-3</v>
      </c>
      <c r="C22" s="12">
        <v>-2.6654820079965468E-3</v>
      </c>
      <c r="D22" s="12">
        <v>-1.0091743119266165E-2</v>
      </c>
      <c r="E22" s="12">
        <v>2.1134020618556671E-2</v>
      </c>
      <c r="L22" s="2">
        <v>45880</v>
      </c>
      <c r="M22" s="12">
        <v>-2.061469265367339E-3</v>
      </c>
      <c r="N22" s="12">
        <v>-2.6654820079965468E-3</v>
      </c>
      <c r="O22" s="12">
        <v>-1.0091743119266165E-2</v>
      </c>
      <c r="P22" s="12">
        <v>2.1134020618556671E-2</v>
      </c>
      <c r="Q22" s="138">
        <v>-5.2730994995046638E-4</v>
      </c>
      <c r="R22" s="138">
        <v>-3.6436087311817471E-3</v>
      </c>
      <c r="U22" s="136" t="s">
        <v>429</v>
      </c>
      <c r="V22" s="144"/>
    </row>
    <row r="23" spans="1:24" ht="13" x14ac:dyDescent="0.3">
      <c r="A23" s="2">
        <v>45881</v>
      </c>
      <c r="B23" s="12">
        <v>3.3802816901408062E-3</v>
      </c>
      <c r="C23" s="12">
        <v>1.5738678544914661E-2</v>
      </c>
      <c r="D23" s="12">
        <v>1.2743280815570072E-2</v>
      </c>
      <c r="E23" s="12">
        <v>9.5911155981827645E-3</v>
      </c>
      <c r="G23" s="171"/>
      <c r="H23" s="171" t="s">
        <v>385</v>
      </c>
      <c r="I23" s="171" t="s">
        <v>466</v>
      </c>
      <c r="J23" s="171" t="s">
        <v>407</v>
      </c>
      <c r="K23" s="171" t="s">
        <v>389</v>
      </c>
      <c r="L23" s="2">
        <v>45881</v>
      </c>
      <c r="M23" s="12">
        <v>3.3802816901408062E-3</v>
      </c>
      <c r="N23" s="12">
        <v>1.5738678544914661E-2</v>
      </c>
      <c r="O23" s="12">
        <v>1.2743280815570072E-2</v>
      </c>
      <c r="P23" s="12">
        <v>9.5911155981827645E-3</v>
      </c>
      <c r="Q23" s="138">
        <v>7.7681003463698287E-3</v>
      </c>
      <c r="R23" s="138">
        <v>-5.9715816130245366E-3</v>
      </c>
      <c r="U23" s="145" t="s">
        <v>430</v>
      </c>
      <c r="V23" s="146"/>
    </row>
    <row r="24" spans="1:24" ht="13" x14ac:dyDescent="0.3">
      <c r="A24" s="2">
        <v>45882</v>
      </c>
      <c r="B24" s="12">
        <v>1.6282987085906746E-2</v>
      </c>
      <c r="C24" s="12">
        <v>-4.3853237830728166E-4</v>
      </c>
      <c r="D24" s="12">
        <v>1.6929764355982656E-2</v>
      </c>
      <c r="E24" s="12">
        <v>0.01</v>
      </c>
      <c r="G24" s="172" t="s">
        <v>385</v>
      </c>
      <c r="H24" s="173"/>
      <c r="I24" s="173"/>
      <c r="J24" s="173"/>
      <c r="K24" s="173"/>
      <c r="L24" s="2">
        <v>45882</v>
      </c>
      <c r="M24" s="12">
        <v>1.6282987085906746E-2</v>
      </c>
      <c r="N24" s="12">
        <v>-4.3853237830728166E-4</v>
      </c>
      <c r="O24" s="12">
        <v>1.6929764355982656E-2</v>
      </c>
      <c r="P24" s="12">
        <v>0.01</v>
      </c>
      <c r="Q24" s="138">
        <v>6.6456071661624176E-3</v>
      </c>
      <c r="R24" s="138">
        <v>7.2209971029531857E-3</v>
      </c>
    </row>
    <row r="25" spans="1:24" ht="13" x14ac:dyDescent="0.3">
      <c r="A25" s="2">
        <v>45883</v>
      </c>
      <c r="B25" s="12">
        <v>1.4548802946593118E-2</v>
      </c>
      <c r="C25" s="12">
        <v>8.3357706931852498E-3</v>
      </c>
      <c r="D25" s="12">
        <v>-2.2497187851530068E-4</v>
      </c>
      <c r="E25" s="12">
        <v>-5.9405940594058843E-3</v>
      </c>
      <c r="G25" s="178" t="s">
        <v>466</v>
      </c>
      <c r="H25" s="173"/>
      <c r="I25" s="173"/>
      <c r="J25" s="173"/>
      <c r="K25" s="173"/>
      <c r="L25" s="2">
        <v>45883</v>
      </c>
      <c r="M25" s="12">
        <v>1.4548802946593118E-2</v>
      </c>
      <c r="N25" s="12">
        <v>8.3357706931852498E-3</v>
      </c>
      <c r="O25" s="12">
        <v>-2.2497187851530068E-4</v>
      </c>
      <c r="P25" s="12">
        <v>-5.9405940594058843E-3</v>
      </c>
      <c r="Q25" s="138">
        <v>1.2008645163761718E-2</v>
      </c>
      <c r="R25" s="138">
        <v>7.0319944487217297E-3</v>
      </c>
    </row>
    <row r="26" spans="1:24" ht="13" x14ac:dyDescent="0.3">
      <c r="A26" s="2">
        <v>45884</v>
      </c>
      <c r="B26" s="12">
        <v>0</v>
      </c>
      <c r="C26" s="12">
        <v>0</v>
      </c>
      <c r="D26" s="12">
        <v>1.0801080108010891E-2</v>
      </c>
      <c r="E26" s="12">
        <v>1.49402390438247E-2</v>
      </c>
      <c r="G26" s="172" t="s">
        <v>407</v>
      </c>
      <c r="H26" s="173"/>
      <c r="I26" s="173"/>
      <c r="J26" s="173"/>
      <c r="K26" s="173"/>
      <c r="L26" s="2">
        <v>45884</v>
      </c>
      <c r="M26" s="12">
        <v>0</v>
      </c>
      <c r="N26" s="12">
        <v>0</v>
      </c>
      <c r="O26" s="12">
        <v>1.0801080108010891E-2</v>
      </c>
      <c r="P26" s="12">
        <v>1.49402390438247E-2</v>
      </c>
      <c r="Q26" s="138">
        <v>0</v>
      </c>
      <c r="R26" s="138">
        <v>-2.1035329569802988E-3</v>
      </c>
    </row>
    <row r="27" spans="1:24" ht="13.5" thickBot="1" x14ac:dyDescent="0.35">
      <c r="A27" s="2">
        <v>45887</v>
      </c>
      <c r="B27" s="12">
        <v>-3.6304229442730915E-3</v>
      </c>
      <c r="C27" s="12">
        <v>-6.2364031907180106E-3</v>
      </c>
      <c r="D27" s="12">
        <v>-4.6749777382012652E-3</v>
      </c>
      <c r="E27" s="12">
        <v>-1.2757605495584017E-2</v>
      </c>
      <c r="G27" s="174" t="s">
        <v>389</v>
      </c>
      <c r="H27" s="175"/>
      <c r="I27" s="175"/>
      <c r="J27" s="175"/>
      <c r="K27" s="175"/>
      <c r="L27" s="2">
        <v>45887</v>
      </c>
      <c r="M27" s="12">
        <v>-3.6304229442730915E-3</v>
      </c>
      <c r="N27" s="12">
        <v>-6.2364031907180106E-3</v>
      </c>
      <c r="O27" s="12">
        <v>-4.6749777382012652E-3</v>
      </c>
      <c r="P27" s="12">
        <v>-1.2757605495584017E-2</v>
      </c>
      <c r="Q27" s="138">
        <v>-4.731319295630961E-4</v>
      </c>
      <c r="R27" s="138">
        <v>-9.7974950907468456E-4</v>
      </c>
    </row>
    <row r="28" spans="1:24" ht="13" x14ac:dyDescent="0.3">
      <c r="A28" s="2">
        <v>45888</v>
      </c>
      <c r="B28" s="12">
        <v>2.1133175441792777E-2</v>
      </c>
      <c r="C28" s="12">
        <v>1.415645067133682E-2</v>
      </c>
      <c r="D28" s="12">
        <v>1.7222097964661062E-2</v>
      </c>
      <c r="E28" s="12">
        <v>1.9880715705765408E-2</v>
      </c>
      <c r="L28" s="2">
        <v>45888</v>
      </c>
      <c r="M28" s="12">
        <v>2.1133175441792777E-2</v>
      </c>
      <c r="N28" s="12">
        <v>1.415645067133682E-2</v>
      </c>
      <c r="O28" s="12">
        <v>1.7222097964661062E-2</v>
      </c>
      <c r="P28" s="12">
        <v>1.9880715705765408E-2</v>
      </c>
      <c r="Q28" s="138">
        <v>8.7789311478371022E-3</v>
      </c>
      <c r="R28" s="138">
        <v>4.834151993982517E-3</v>
      </c>
    </row>
    <row r="29" spans="1:24" ht="13" x14ac:dyDescent="0.3">
      <c r="A29" s="2">
        <v>45889</v>
      </c>
      <c r="B29" s="12">
        <v>-5.7091882247992908E-3</v>
      </c>
      <c r="C29" s="12">
        <v>-1.0073391854942994E-2</v>
      </c>
      <c r="D29" s="12">
        <v>-6.5963060686015209E-3</v>
      </c>
      <c r="E29" s="12">
        <v>1.4619883040935673E-2</v>
      </c>
      <c r="L29" s="2">
        <v>45889</v>
      </c>
      <c r="M29" s="12">
        <v>-5.7091882247992908E-3</v>
      </c>
      <c r="N29" s="12">
        <v>-1.0073391854942994E-2</v>
      </c>
      <c r="O29" s="12">
        <v>-6.5963060686015209E-3</v>
      </c>
      <c r="P29" s="12">
        <v>1.4619883040935673E-2</v>
      </c>
      <c r="Q29" s="138">
        <v>-3.1879205532081263E-3</v>
      </c>
      <c r="R29" s="138">
        <v>-4.3706873036592382E-3</v>
      </c>
    </row>
    <row r="30" spans="1:24" ht="13" x14ac:dyDescent="0.3">
      <c r="A30" s="2">
        <v>45890</v>
      </c>
      <c r="B30" s="12">
        <v>6.4597164902206322E-3</v>
      </c>
      <c r="C30" s="12">
        <v>5.6694286960314077E-3</v>
      </c>
      <c r="D30" s="12">
        <v>-2.2133687472333206E-3</v>
      </c>
      <c r="E30" s="12">
        <v>-7.6849183477425281E-3</v>
      </c>
      <c r="L30" s="2">
        <v>45890</v>
      </c>
      <c r="M30" s="12">
        <v>6.4597164902206322E-3</v>
      </c>
      <c r="N30" s="12">
        <v>5.6694286960314077E-3</v>
      </c>
      <c r="O30" s="12">
        <v>-2.2133687472333206E-3</v>
      </c>
      <c r="P30" s="12">
        <v>-7.6849183477425281E-3</v>
      </c>
      <c r="Q30" s="138">
        <v>3.4899729362339142E-3</v>
      </c>
      <c r="R30" s="138">
        <v>-1.0860821722764244E-3</v>
      </c>
    </row>
    <row r="31" spans="1:24" ht="13" x14ac:dyDescent="0.3">
      <c r="A31" s="2">
        <v>45891</v>
      </c>
      <c r="B31" s="12">
        <v>5.8834016758781181E-3</v>
      </c>
      <c r="C31" s="12">
        <v>1.4455044810625766E-4</v>
      </c>
      <c r="D31" s="12">
        <v>1.0647737355811978E-2</v>
      </c>
      <c r="E31" s="12">
        <v>1.3552758954501507E-2</v>
      </c>
      <c r="L31" s="2">
        <v>45891</v>
      </c>
      <c r="M31" s="12">
        <v>5.8834016758781181E-3</v>
      </c>
      <c r="N31" s="12">
        <v>1.4455044810625766E-4</v>
      </c>
      <c r="O31" s="12">
        <v>1.0647737355811978E-2</v>
      </c>
      <c r="P31" s="12">
        <v>1.3552758954501507E-2</v>
      </c>
      <c r="Q31" s="139">
        <v>5.459602549594573E-3</v>
      </c>
      <c r="R31" s="139">
        <v>3.2638934678640261E-3</v>
      </c>
    </row>
    <row r="32" spans="1:24" ht="13" x14ac:dyDescent="0.3">
      <c r="A32" s="2">
        <v>45894</v>
      </c>
      <c r="B32" s="12">
        <v>-1.2406947890819852E-3</v>
      </c>
      <c r="C32" s="12">
        <v>-3.9022980199450216E-3</v>
      </c>
      <c r="D32" s="12">
        <v>1.0974539069358463E-3</v>
      </c>
      <c r="E32" s="12">
        <v>-5.730659025788047E-3</v>
      </c>
      <c r="L32" s="2">
        <v>45894</v>
      </c>
      <c r="M32" s="12">
        <v>-1.2406947890819852E-3</v>
      </c>
      <c r="N32" s="12">
        <v>-3.9022980199450216E-3</v>
      </c>
      <c r="O32" s="12">
        <v>1.0974539069358463E-3</v>
      </c>
      <c r="P32" s="12">
        <v>-5.730659025788047E-3</v>
      </c>
      <c r="Q32" s="138">
        <v>-2.2380180261656738E-3</v>
      </c>
      <c r="R32" s="138">
        <v>-3.6168476721918055E-3</v>
      </c>
    </row>
    <row r="33" spans="1:18" ht="13" x14ac:dyDescent="0.3">
      <c r="A33" s="2">
        <v>45895</v>
      </c>
      <c r="B33" s="12">
        <v>-1.8988464951197909E-2</v>
      </c>
      <c r="C33" s="12">
        <v>-3.6128845037724823E-2</v>
      </c>
      <c r="D33" s="12">
        <v>-5.2620039465030039E-3</v>
      </c>
      <c r="E33" s="12">
        <v>3.8424591738713326E-3</v>
      </c>
      <c r="L33" s="2">
        <v>45895</v>
      </c>
      <c r="M33" s="12">
        <v>-1.8988464951197909E-2</v>
      </c>
      <c r="N33" s="12">
        <v>-3.6128845037724823E-2</v>
      </c>
      <c r="O33" s="12">
        <v>-5.2620039465030039E-3</v>
      </c>
      <c r="P33" s="12">
        <v>3.8424591738713326E-3</v>
      </c>
      <c r="Q33" s="138">
        <v>-1.3417942433487625E-2</v>
      </c>
      <c r="R33" s="138">
        <v>-4.9463959165743756E-3</v>
      </c>
    </row>
    <row r="34" spans="1:18" ht="13" x14ac:dyDescent="0.3">
      <c r="A34" s="2">
        <v>45896</v>
      </c>
      <c r="B34" s="12">
        <v>-2.5325615050651173E-2</v>
      </c>
      <c r="C34" s="12">
        <v>-3.010687942194834E-3</v>
      </c>
      <c r="D34" s="12">
        <v>-1.1461318051575844E-2</v>
      </c>
      <c r="E34" s="12">
        <v>-7.6555023923444701E-3</v>
      </c>
      <c r="L34" s="2">
        <v>45896</v>
      </c>
      <c r="M34" s="12">
        <v>-2.5325615050651173E-2</v>
      </c>
      <c r="N34" s="12">
        <v>-3.010687942194834E-3</v>
      </c>
      <c r="O34" s="12">
        <v>-1.1461318051575844E-2</v>
      </c>
      <c r="P34" s="12">
        <v>-7.6555023923444701E-3</v>
      </c>
      <c r="Q34" s="138">
        <v>-6.9620913107296288E-3</v>
      </c>
      <c r="R34" s="138">
        <v>-3.7904725502792961E-3</v>
      </c>
    </row>
    <row r="35" spans="1:18" ht="13" x14ac:dyDescent="0.3">
      <c r="A35" s="2">
        <v>45897</v>
      </c>
      <c r="B35" s="12">
        <v>3.8975501113585574E-3</v>
      </c>
      <c r="C35" s="12">
        <v>-1.0569228446324535E-3</v>
      </c>
      <c r="D35" s="12">
        <v>8.9186176142697568E-3</v>
      </c>
      <c r="E35" s="12">
        <v>-4.8216007714561235E-3</v>
      </c>
      <c r="L35" s="2">
        <v>45897</v>
      </c>
      <c r="M35" s="12">
        <v>3.8975501113585574E-3</v>
      </c>
      <c r="N35" s="12">
        <v>-1.0569228446324535E-3</v>
      </c>
      <c r="O35" s="12">
        <v>8.9186176142697568E-3</v>
      </c>
      <c r="P35" s="12">
        <v>-4.8216007714561235E-3</v>
      </c>
      <c r="Q35" s="138">
        <v>2.0038490937888329E-3</v>
      </c>
      <c r="R35" s="138">
        <v>-6.0241219718337638E-4</v>
      </c>
    </row>
    <row r="36" spans="1:18" ht="13" x14ac:dyDescent="0.3">
      <c r="A36" s="2">
        <v>45898</v>
      </c>
      <c r="B36" s="12">
        <v>-6.2858199297466831E-3</v>
      </c>
      <c r="C36" s="12">
        <v>-1.8137847642078347E-3</v>
      </c>
      <c r="D36" s="12">
        <v>-1.3259668508287324E-2</v>
      </c>
      <c r="E36" s="12">
        <v>-5.8139534883721753E-3</v>
      </c>
      <c r="L36" s="2">
        <v>45898</v>
      </c>
      <c r="M36" s="12">
        <v>-6.2858199297466831E-3</v>
      </c>
      <c r="N36" s="12">
        <v>-1.8137847642078347E-3</v>
      </c>
      <c r="O36" s="12">
        <v>-1.3259668508287324E-2</v>
      </c>
      <c r="P36" s="12">
        <v>-5.8139534883721753E-3</v>
      </c>
      <c r="Q36" s="138">
        <v>-5.2344702654535434E-3</v>
      </c>
      <c r="R36" s="138">
        <v>-6.2416640281966569E-3</v>
      </c>
    </row>
    <row r="37" spans="1:18" ht="13" x14ac:dyDescent="0.3">
      <c r="A37" s="2">
        <v>45901</v>
      </c>
      <c r="B37" s="12">
        <v>4.6511627906977403E-3</v>
      </c>
      <c r="C37" s="12">
        <v>9.9939430648091545E-3</v>
      </c>
      <c r="D37" s="12">
        <v>1.6349384098544324E-2</v>
      </c>
      <c r="E37" s="12">
        <v>9.7465886939579471E-4</v>
      </c>
      <c r="L37" s="2">
        <v>45901</v>
      </c>
      <c r="M37" s="12">
        <v>4.6511627906977403E-3</v>
      </c>
      <c r="N37" s="12">
        <v>9.9939430648091545E-3</v>
      </c>
      <c r="O37" s="12">
        <v>1.6349384098544324E-2</v>
      </c>
      <c r="P37" s="12">
        <v>9.7465886939579471E-4</v>
      </c>
      <c r="Q37" s="138">
        <v>5.8174612236780781E-3</v>
      </c>
      <c r="R37" s="138">
        <v>4.8674581661606892E-3</v>
      </c>
    </row>
    <row r="38" spans="1:18" ht="13" x14ac:dyDescent="0.3">
      <c r="A38" s="2">
        <v>45902</v>
      </c>
      <c r="B38" s="12">
        <v>-1.6111111111111229E-2</v>
      </c>
      <c r="C38" s="12">
        <v>-2.3088455772114037E-2</v>
      </c>
      <c r="D38" s="12">
        <v>-1.9171441163508253E-2</v>
      </c>
      <c r="E38" s="12">
        <v>-1.2658227848101238E-2</v>
      </c>
      <c r="L38" s="2">
        <v>45902</v>
      </c>
      <c r="M38" s="12">
        <v>-1.6111111111111229E-2</v>
      </c>
      <c r="N38" s="12">
        <v>-2.3088455772114037E-2</v>
      </c>
      <c r="O38" s="12">
        <v>-1.9171441163508253E-2</v>
      </c>
      <c r="P38" s="12">
        <v>-1.2658227848101238E-2</v>
      </c>
      <c r="Q38" s="138">
        <v>-1.5116137698280839E-2</v>
      </c>
      <c r="R38" s="138">
        <v>-2.335688243889281E-2</v>
      </c>
    </row>
    <row r="39" spans="1:18" ht="13" x14ac:dyDescent="0.3">
      <c r="A39" s="2">
        <v>45903</v>
      </c>
      <c r="B39" s="12">
        <v>9.4108789760961669E-4</v>
      </c>
      <c r="C39" s="12">
        <v>1.058931860036829E-2</v>
      </c>
      <c r="D39" s="12">
        <v>-4.268703662098354E-3</v>
      </c>
      <c r="E39" s="12">
        <v>9.8619329388554547E-4</v>
      </c>
      <c r="L39" s="2">
        <v>45903</v>
      </c>
      <c r="M39" s="12">
        <v>9.4108789760961669E-4</v>
      </c>
      <c r="N39" s="12">
        <v>1.058931860036829E-2</v>
      </c>
      <c r="O39" s="12">
        <v>-4.268703662098354E-3</v>
      </c>
      <c r="P39" s="12">
        <v>9.8619329388554547E-4</v>
      </c>
      <c r="Q39" s="138">
        <v>2.6072284031730592E-3</v>
      </c>
      <c r="R39" s="138">
        <v>3.1847110628219597E-3</v>
      </c>
    </row>
    <row r="40" spans="1:18" ht="13" x14ac:dyDescent="0.3">
      <c r="A40" s="2">
        <v>45904</v>
      </c>
      <c r="B40" s="12">
        <v>8.4618277547951898E-3</v>
      </c>
      <c r="C40" s="12">
        <v>1.0022779043280347E-2</v>
      </c>
      <c r="D40" s="12">
        <v>-1.5794223826714865E-3</v>
      </c>
      <c r="E40" s="12">
        <v>-1.0837438423645264E-2</v>
      </c>
      <c r="L40" s="2">
        <v>45904</v>
      </c>
      <c r="M40" s="12">
        <v>8.4618277547951898E-3</v>
      </c>
      <c r="N40" s="12">
        <v>1.0022779043280347E-2</v>
      </c>
      <c r="O40" s="12">
        <v>-1.5794223826714865E-3</v>
      </c>
      <c r="P40" s="12">
        <v>-1.0837438423645264E-2</v>
      </c>
      <c r="Q40" s="138">
        <v>4.969482187373247E-3</v>
      </c>
      <c r="R40" s="138">
        <v>6.4643127079597844E-3</v>
      </c>
    </row>
    <row r="41" spans="1:18" ht="13" x14ac:dyDescent="0.3">
      <c r="A41" s="2">
        <v>45905</v>
      </c>
      <c r="B41" s="12">
        <v>-1.3425321648331169E-2</v>
      </c>
      <c r="C41" s="12">
        <v>-2.3906179521876458E-2</v>
      </c>
      <c r="D41" s="12">
        <v>2.2598870056497497E-3</v>
      </c>
      <c r="E41" s="12">
        <v>0</v>
      </c>
      <c r="L41" s="2">
        <v>45905</v>
      </c>
      <c r="M41" s="12">
        <v>-1.3425321648331169E-2</v>
      </c>
      <c r="N41" s="12">
        <v>-2.3906179521876458E-2</v>
      </c>
      <c r="O41" s="12">
        <v>2.2598870056497497E-3</v>
      </c>
      <c r="P41" s="12">
        <v>0</v>
      </c>
      <c r="Q41" s="138">
        <v>-1.0932676177128176E-2</v>
      </c>
      <c r="R41" s="138">
        <v>-6.1868573339902283E-3</v>
      </c>
    </row>
    <row r="42" spans="1:18" ht="13" x14ac:dyDescent="0.3">
      <c r="A42" s="2">
        <v>45908</v>
      </c>
      <c r="B42" s="12">
        <v>1.0962010962010929E-2</v>
      </c>
      <c r="C42" s="12">
        <v>1.2939001848428888E-2</v>
      </c>
      <c r="D42" s="12">
        <v>-1.2626832018038383E-2</v>
      </c>
      <c r="E42" s="12">
        <v>3.5856573705179223E-2</v>
      </c>
      <c r="L42" s="2">
        <v>45908</v>
      </c>
      <c r="M42" s="12">
        <v>1.0962010962010929E-2</v>
      </c>
      <c r="N42" s="12">
        <v>1.2939001848428888E-2</v>
      </c>
      <c r="O42" s="12">
        <v>-1.2626832018038383E-2</v>
      </c>
      <c r="P42" s="12">
        <v>3.5856573705179223E-2</v>
      </c>
      <c r="Q42" s="138">
        <v>2.4080005014491947E-3</v>
      </c>
      <c r="R42" s="138">
        <v>8.2165367210864041E-3</v>
      </c>
    </row>
    <row r="43" spans="1:18" ht="13" x14ac:dyDescent="0.3">
      <c r="A43" s="2">
        <v>45909</v>
      </c>
      <c r="B43" s="12">
        <v>1.4021312394840189E-2</v>
      </c>
      <c r="C43" s="12">
        <v>7.4513381995133035E-3</v>
      </c>
      <c r="D43" s="12">
        <v>-3.4711121260561681E-2</v>
      </c>
      <c r="E43" s="12">
        <v>0</v>
      </c>
      <c r="L43" s="2">
        <v>45909</v>
      </c>
      <c r="M43" s="12">
        <v>1.4021312394840189E-2</v>
      </c>
      <c r="N43" s="12">
        <v>7.4513381995133035E-3</v>
      </c>
      <c r="O43" s="12">
        <v>-3.4711121260561681E-2</v>
      </c>
      <c r="P43" s="12">
        <v>0</v>
      </c>
      <c r="Q43" s="138">
        <v>6.6252624981109542E-3</v>
      </c>
      <c r="R43" s="138">
        <v>-3.7840391225566054E-3</v>
      </c>
    </row>
    <row r="44" spans="1:18" ht="13" x14ac:dyDescent="0.3">
      <c r="A44" s="2">
        <v>45910</v>
      </c>
      <c r="B44" s="12">
        <v>2.5811209439526818E-3</v>
      </c>
      <c r="C44" s="12">
        <v>-4.3773584905661325E-3</v>
      </c>
      <c r="D44" s="12">
        <v>-9.2264017033357112E-3</v>
      </c>
      <c r="E44" s="12">
        <v>-5.7692307692307149E-3</v>
      </c>
      <c r="L44" s="2">
        <v>45910</v>
      </c>
      <c r="M44" s="12">
        <v>2.5811209439526818E-3</v>
      </c>
      <c r="N44" s="12">
        <v>-4.3773584905661325E-3</v>
      </c>
      <c r="O44" s="12">
        <v>-9.2264017033357112E-3</v>
      </c>
      <c r="P44" s="12">
        <v>-5.7692307692307149E-3</v>
      </c>
      <c r="Q44" s="139">
        <v>1.1795217279734688E-3</v>
      </c>
      <c r="R44" s="139">
        <v>-4.804404457783947E-3</v>
      </c>
    </row>
    <row r="45" spans="1:18" ht="13" x14ac:dyDescent="0.3">
      <c r="A45" s="2">
        <v>45911</v>
      </c>
      <c r="B45" s="12">
        <v>6.4361897756528398E-3</v>
      </c>
      <c r="C45" s="12">
        <v>1.000606428138282E-2</v>
      </c>
      <c r="D45" s="12">
        <v>5.4918815663800588E-3</v>
      </c>
      <c r="E45" s="12">
        <v>1.9342359767890581E-3</v>
      </c>
      <c r="L45" s="2">
        <v>45911</v>
      </c>
      <c r="M45" s="12">
        <v>6.4361897756528398E-3</v>
      </c>
      <c r="N45" s="12">
        <v>1.000606428138282E-2</v>
      </c>
      <c r="O45" s="12">
        <v>5.4918815663800588E-3</v>
      </c>
      <c r="P45" s="12">
        <v>1.9342359767890581E-3</v>
      </c>
      <c r="Q45" s="138">
        <v>8.5010171083985051E-3</v>
      </c>
      <c r="R45" s="138">
        <v>9.4278278776953469E-4</v>
      </c>
    </row>
    <row r="46" spans="1:18" ht="13" x14ac:dyDescent="0.3">
      <c r="A46" s="2">
        <v>45912</v>
      </c>
      <c r="B46" s="12">
        <v>1.8271514708575443E-4</v>
      </c>
      <c r="C46" s="12">
        <v>1.2008405884118627E-3</v>
      </c>
      <c r="D46" s="12">
        <v>-1.2823557349798127E-2</v>
      </c>
      <c r="E46" s="12">
        <v>-5.7915057915057366E-3</v>
      </c>
      <c r="L46" s="2">
        <v>45912</v>
      </c>
      <c r="M46" s="12">
        <v>1.8271514708575443E-4</v>
      </c>
      <c r="N46" s="12">
        <v>1.2008405884118627E-3</v>
      </c>
      <c r="O46" s="12">
        <v>-1.2823557349798127E-2</v>
      </c>
      <c r="P46" s="12">
        <v>-5.7915057915057366E-3</v>
      </c>
      <c r="Q46" s="138">
        <v>3.0190127491400141E-3</v>
      </c>
      <c r="R46" s="138">
        <v>2.0111117541525843E-4</v>
      </c>
    </row>
    <row r="47" spans="1:18" ht="13" x14ac:dyDescent="0.3">
      <c r="A47" s="2">
        <v>45915</v>
      </c>
      <c r="B47" s="12">
        <v>2.5392765801973007E-2</v>
      </c>
      <c r="C47" s="12">
        <v>1.2593703148425837E-2</v>
      </c>
      <c r="D47" s="12">
        <v>7.9384171277363073E-3</v>
      </c>
      <c r="E47" s="12">
        <v>-1.9417475728155617E-3</v>
      </c>
      <c r="L47" s="2">
        <v>45915</v>
      </c>
      <c r="M47" s="12">
        <v>2.5392765801973007E-2</v>
      </c>
      <c r="N47" s="12">
        <v>1.2593703148425837E-2</v>
      </c>
      <c r="O47" s="12">
        <v>7.9384171277363073E-3</v>
      </c>
      <c r="P47" s="12">
        <v>-1.9417475728155617E-3</v>
      </c>
      <c r="Q47" s="138">
        <v>1.104588712851474E-2</v>
      </c>
      <c r="R47" s="138">
        <v>7.0519413452076196E-4</v>
      </c>
    </row>
    <row r="48" spans="1:18" ht="13" x14ac:dyDescent="0.3">
      <c r="A48" s="2">
        <v>45916</v>
      </c>
      <c r="B48" s="12">
        <v>-2.2982362373062611E-2</v>
      </c>
      <c r="C48" s="12">
        <v>-1.3621557595498988E-2</v>
      </c>
      <c r="D48" s="12">
        <v>-3.3412887828162428E-3</v>
      </c>
      <c r="E48" s="12">
        <v>-1.4591439688715954E-2</v>
      </c>
      <c r="L48" s="2">
        <v>45916</v>
      </c>
      <c r="M48" s="12">
        <v>-2.2982362373062611E-2</v>
      </c>
      <c r="N48" s="12">
        <v>-1.3621557595498988E-2</v>
      </c>
      <c r="O48" s="12">
        <v>-3.3412887828162428E-3</v>
      </c>
      <c r="P48" s="12">
        <v>-1.4591439688715954E-2</v>
      </c>
      <c r="Q48" s="138">
        <v>-1.2813846060511487E-2</v>
      </c>
      <c r="R48" s="138">
        <v>-1.7345669509306716E-2</v>
      </c>
    </row>
    <row r="49" spans="1:18" ht="13" x14ac:dyDescent="0.3">
      <c r="A49" s="2">
        <v>45917</v>
      </c>
      <c r="B49" s="12">
        <v>-1.3129102844638961E-2</v>
      </c>
      <c r="C49" s="12">
        <v>-3.5875112578805171E-2</v>
      </c>
      <c r="D49" s="12">
        <v>-8.381226053639881E-3</v>
      </c>
      <c r="E49" s="12">
        <v>-1.184600197433369E-2</v>
      </c>
      <c r="L49" s="2">
        <v>45917</v>
      </c>
      <c r="M49" s="12">
        <v>-1.3129102844638961E-2</v>
      </c>
      <c r="N49" s="12">
        <v>-3.5875112578805171E-2</v>
      </c>
      <c r="O49" s="12">
        <v>-8.381226053639881E-3</v>
      </c>
      <c r="P49" s="12">
        <v>-1.184600197433369E-2</v>
      </c>
      <c r="Q49" s="138">
        <v>-1.3964915053107329E-2</v>
      </c>
      <c r="R49" s="138">
        <v>2.3566205296658739E-3</v>
      </c>
    </row>
    <row r="50" spans="1:18" ht="13" x14ac:dyDescent="0.3">
      <c r="A50" s="2">
        <v>45918</v>
      </c>
      <c r="B50" s="12">
        <v>5.7280118255727446E-3</v>
      </c>
      <c r="C50" s="12">
        <v>5.449167055892796E-3</v>
      </c>
      <c r="D50" s="12">
        <v>4.1052885776382934E-3</v>
      </c>
      <c r="E50" s="12">
        <v>-1.0989010989010933E-2</v>
      </c>
      <c r="L50" s="2">
        <v>45918</v>
      </c>
      <c r="M50" s="12">
        <v>5.7280118255727446E-3</v>
      </c>
      <c r="N50" s="12">
        <v>5.449167055892796E-3</v>
      </c>
      <c r="O50" s="12">
        <v>4.1052885776382934E-3</v>
      </c>
      <c r="P50" s="12">
        <v>-1.0989010989010933E-2</v>
      </c>
      <c r="Q50" s="138">
        <v>7.4092980532227968E-3</v>
      </c>
      <c r="R50" s="138">
        <v>1.424149788153309E-2</v>
      </c>
    </row>
    <row r="51" spans="1:18" ht="13" x14ac:dyDescent="0.3">
      <c r="A51" s="2">
        <v>45919</v>
      </c>
      <c r="B51" s="12">
        <v>4.7767775124013759E-3</v>
      </c>
      <c r="C51" s="12">
        <v>5.2647878600186344E-3</v>
      </c>
      <c r="D51" s="12">
        <v>-1.996151996151992E-2</v>
      </c>
      <c r="E51" s="12">
        <v>-4.1414141414141355E-2</v>
      </c>
      <c r="L51" s="2">
        <v>45919</v>
      </c>
      <c r="M51" s="12">
        <v>4.7767775124013759E-3</v>
      </c>
      <c r="N51" s="12">
        <v>5.2647878600186344E-3</v>
      </c>
      <c r="O51" s="12">
        <v>-1.996151996151992E-2</v>
      </c>
      <c r="P51" s="12">
        <v>-4.1414141414141355E-2</v>
      </c>
      <c r="Q51" s="138">
        <v>1.0465828811152915E-3</v>
      </c>
      <c r="R51" s="138">
        <v>-3.29695135097593E-3</v>
      </c>
    </row>
    <row r="52" spans="1:18" ht="13" x14ac:dyDescent="0.3">
      <c r="A52" s="2">
        <v>45922</v>
      </c>
      <c r="B52" s="12">
        <v>-3.108429328945026E-3</v>
      </c>
      <c r="C52" s="12">
        <v>1.540357362908107E-3</v>
      </c>
      <c r="D52" s="12">
        <v>1.4723926380368133E-2</v>
      </c>
      <c r="E52" s="12">
        <v>-3.4773445732349959E-2</v>
      </c>
      <c r="L52" s="2">
        <v>45922</v>
      </c>
      <c r="M52" s="12">
        <v>-3.108429328945026E-3</v>
      </c>
      <c r="N52" s="12">
        <v>1.540357362908107E-3</v>
      </c>
      <c r="O52" s="12">
        <v>1.4723926380368133E-2</v>
      </c>
      <c r="P52" s="12">
        <v>-3.4773445732349959E-2</v>
      </c>
      <c r="Q52" s="138">
        <v>2.1417435455236811E-3</v>
      </c>
      <c r="R52" s="138">
        <v>-5.595846196617401E-3</v>
      </c>
    </row>
    <row r="53" spans="1:18" ht="13" x14ac:dyDescent="0.3">
      <c r="A53" s="2">
        <v>45923</v>
      </c>
      <c r="B53" s="12">
        <v>-1.8341892883351688E-4</v>
      </c>
      <c r="C53" s="12">
        <v>-1.3688095970470633E-2</v>
      </c>
      <c r="D53" s="12">
        <v>9.6735187424425283E-3</v>
      </c>
      <c r="E53" s="12">
        <v>3.6026200873362571E-2</v>
      </c>
      <c r="L53" s="2">
        <v>45923</v>
      </c>
      <c r="M53" s="12">
        <v>-1.8341892883351688E-4</v>
      </c>
      <c r="N53" s="12">
        <v>-1.3688095970470633E-2</v>
      </c>
      <c r="O53" s="12">
        <v>9.6735187424425283E-3</v>
      </c>
      <c r="P53" s="12">
        <v>3.6026200873362571E-2</v>
      </c>
      <c r="Q53" s="138">
        <v>-3.5386951171878598E-4</v>
      </c>
      <c r="R53" s="138">
        <v>3.858619481429449E-3</v>
      </c>
    </row>
    <row r="54" spans="1:18" ht="13" x14ac:dyDescent="0.3">
      <c r="A54" s="2">
        <v>45924</v>
      </c>
      <c r="B54" s="12">
        <v>-6.2373876352962414E-3</v>
      </c>
      <c r="C54" s="12">
        <v>2.8067986901607177E-3</v>
      </c>
      <c r="D54" s="12">
        <v>1.6526946107784376E-2</v>
      </c>
      <c r="E54" s="12">
        <v>6.3224446786090023E-3</v>
      </c>
      <c r="L54" s="2">
        <v>45924</v>
      </c>
      <c r="M54" s="12">
        <v>-6.2373876352962414E-3</v>
      </c>
      <c r="N54" s="12">
        <v>2.8067986901607177E-3</v>
      </c>
      <c r="O54" s="12">
        <v>1.6526946107784376E-2</v>
      </c>
      <c r="P54" s="12">
        <v>6.3224446786090023E-3</v>
      </c>
      <c r="Q54" s="138">
        <v>-6.3307780100211371E-4</v>
      </c>
      <c r="R54" s="138">
        <v>2.9471948202670082E-3</v>
      </c>
    </row>
    <row r="55" spans="1:18" ht="13" x14ac:dyDescent="0.3">
      <c r="A55" s="2">
        <v>45925</v>
      </c>
      <c r="B55" s="12">
        <v>4.0612885360901312E-3</v>
      </c>
      <c r="C55" s="12">
        <v>1.8659617477842412E-3</v>
      </c>
      <c r="D55" s="12">
        <v>-2.3562676720074063E-3</v>
      </c>
      <c r="E55" s="12">
        <v>-1.3089005235602094E-2</v>
      </c>
      <c r="L55" s="2">
        <v>45925</v>
      </c>
      <c r="M55" s="12">
        <v>4.0612885360901312E-3</v>
      </c>
      <c r="N55" s="12">
        <v>1.8659617477842412E-3</v>
      </c>
      <c r="O55" s="12">
        <v>-2.3562676720074063E-3</v>
      </c>
      <c r="P55" s="12">
        <v>-1.3089005235602094E-2</v>
      </c>
      <c r="Q55" s="138">
        <v>-2.637535458647458E-3</v>
      </c>
      <c r="R55" s="138">
        <v>-5.9386960679611526E-3</v>
      </c>
    </row>
    <row r="56" spans="1:18" ht="13" x14ac:dyDescent="0.3">
      <c r="A56" s="2">
        <v>45926</v>
      </c>
      <c r="B56" s="12">
        <v>2.2246736532450736E-2</v>
      </c>
      <c r="C56" s="12">
        <v>1.5675927363029502E-2</v>
      </c>
      <c r="D56" s="12">
        <v>9.6835144071798895E-3</v>
      </c>
      <c r="E56" s="12">
        <v>-9.5490716180371953E-3</v>
      </c>
      <c r="L56" s="2">
        <v>45926</v>
      </c>
      <c r="M56" s="12">
        <v>2.2246736532450736E-2</v>
      </c>
      <c r="N56" s="12">
        <v>1.5675927363029502E-2</v>
      </c>
      <c r="O56" s="12">
        <v>9.6835144071798895E-3</v>
      </c>
      <c r="P56" s="12">
        <v>-9.5490716180371953E-3</v>
      </c>
      <c r="Q56" s="138">
        <v>1.0679725395331775E-2</v>
      </c>
      <c r="R56" s="138">
        <v>8.0783739391481844E-3</v>
      </c>
    </row>
    <row r="57" spans="1:18" ht="13" x14ac:dyDescent="0.3">
      <c r="A57" s="2">
        <v>45929</v>
      </c>
      <c r="B57" s="12">
        <v>-7.1942446043157555E-4</v>
      </c>
      <c r="C57" s="12">
        <v>-2.750611246943761E-2</v>
      </c>
      <c r="D57" s="12">
        <v>-2.3391812865492423E-4</v>
      </c>
      <c r="E57" s="12">
        <v>5.8918050348153337E-3</v>
      </c>
      <c r="L57" s="2">
        <v>45929</v>
      </c>
      <c r="M57" s="12">
        <v>-7.1942446043157555E-4</v>
      </c>
      <c r="N57" s="12">
        <v>-2.750611246943761E-2</v>
      </c>
      <c r="O57" s="12">
        <v>-2.3391812865492423E-4</v>
      </c>
      <c r="P57" s="12">
        <v>5.8918050348153337E-3</v>
      </c>
      <c r="Q57" s="138">
        <v>-3.1932460658551463E-3</v>
      </c>
      <c r="R57" s="138">
        <v>3.1834598999818731E-4</v>
      </c>
    </row>
    <row r="58" spans="1:18" ht="13" x14ac:dyDescent="0.3">
      <c r="A58" s="2">
        <v>45930</v>
      </c>
      <c r="B58" s="12">
        <v>1.0439164866810624E-2</v>
      </c>
      <c r="C58" s="12">
        <v>1.3042111879321154E-2</v>
      </c>
      <c r="D58" s="12">
        <v>-9.3589143659333516E-4</v>
      </c>
      <c r="E58" s="12">
        <v>5.3248136315228968E-3</v>
      </c>
      <c r="L58" s="2">
        <v>45930</v>
      </c>
      <c r="M58" s="12">
        <v>1.0439164866810624E-2</v>
      </c>
      <c r="N58" s="12">
        <v>1.3042111879321154E-2</v>
      </c>
      <c r="O58" s="12">
        <v>-9.3589143659333516E-4</v>
      </c>
      <c r="P58" s="12">
        <v>5.3248136315228968E-3</v>
      </c>
      <c r="Q58" s="138">
        <v>3.6722946904952278E-3</v>
      </c>
      <c r="R58" s="138">
        <v>5.6285911018787464E-3</v>
      </c>
    </row>
    <row r="59" spans="1:18" ht="13" x14ac:dyDescent="0.3">
      <c r="A59" s="2">
        <v>45931</v>
      </c>
      <c r="B59" s="12">
        <v>1.4250089063056658E-2</v>
      </c>
      <c r="C59" s="12">
        <v>6.359547076159401E-3</v>
      </c>
      <c r="D59" s="12">
        <v>6.3231850117095086E-3</v>
      </c>
      <c r="E59" s="12">
        <v>1.0593220338982448E-3</v>
      </c>
      <c r="L59" s="2">
        <v>45931</v>
      </c>
      <c r="M59" s="12">
        <v>1.4250089063056658E-2</v>
      </c>
      <c r="N59" s="12">
        <v>6.359547076159401E-3</v>
      </c>
      <c r="O59" s="12">
        <v>6.3231850117095086E-3</v>
      </c>
      <c r="P59" s="12">
        <v>1.0593220338982448E-3</v>
      </c>
      <c r="Q59" s="138">
        <v>8.8771582600128667E-3</v>
      </c>
      <c r="R59" s="138">
        <v>9.5809304888064811E-3</v>
      </c>
    </row>
    <row r="60" spans="1:18" ht="13" x14ac:dyDescent="0.3">
      <c r="A60" s="2">
        <v>45932</v>
      </c>
      <c r="B60" s="12">
        <v>-2.0196698278890098E-2</v>
      </c>
      <c r="C60" s="12">
        <v>-2.2657213316892709E-2</v>
      </c>
      <c r="D60" s="12">
        <v>1.2334186641843173E-2</v>
      </c>
      <c r="E60" s="12">
        <v>9.5238095238095836E-3</v>
      </c>
      <c r="L60" s="2">
        <v>45932</v>
      </c>
      <c r="M60" s="12">
        <v>-2.0196698278890098E-2</v>
      </c>
      <c r="N60" s="12">
        <v>-2.2657213316892709E-2</v>
      </c>
      <c r="O60" s="12">
        <v>1.2334186641843173E-2</v>
      </c>
      <c r="P60" s="12">
        <v>9.5238095238095836E-3</v>
      </c>
      <c r="Q60" s="138">
        <v>0</v>
      </c>
      <c r="R60" s="138">
        <v>1.2585426808113325E-2</v>
      </c>
    </row>
    <row r="61" spans="1:18" ht="13" x14ac:dyDescent="0.3">
      <c r="A61" s="2">
        <v>45933</v>
      </c>
      <c r="B61" s="12">
        <v>5.3773077612475802E-3</v>
      </c>
      <c r="C61" s="12">
        <v>6.7812647847343768E-3</v>
      </c>
      <c r="D61" s="12">
        <v>-5.0574712643677898E-3</v>
      </c>
      <c r="E61" s="12">
        <v>-9.9580712788260254E-3</v>
      </c>
      <c r="L61" s="2">
        <v>45933</v>
      </c>
      <c r="M61" s="12">
        <v>5.3773077612475802E-3</v>
      </c>
      <c r="N61" s="12">
        <v>6.7812647847343768E-3</v>
      </c>
      <c r="O61" s="12">
        <v>-5.0574712643677898E-3</v>
      </c>
      <c r="P61" s="12">
        <v>-9.9580712788260254E-3</v>
      </c>
      <c r="Q61" s="138">
        <v>4.0015370524995614E-3</v>
      </c>
      <c r="R61" s="138">
        <v>-2.140917843772884E-3</v>
      </c>
    </row>
    <row r="62" spans="1:18" ht="13" x14ac:dyDescent="0.3">
      <c r="A62" s="2">
        <v>45936</v>
      </c>
      <c r="B62" s="12">
        <v>-1.551078623640573E-2</v>
      </c>
      <c r="C62" s="12">
        <v>-5.0125313283208061E-3</v>
      </c>
      <c r="D62" s="12">
        <v>3.5351201478743093E-2</v>
      </c>
      <c r="E62" s="12">
        <v>1.5881418740073211E-3</v>
      </c>
      <c r="L62" s="2">
        <v>45936</v>
      </c>
      <c r="M62" s="12">
        <v>-1.551078623640573E-2</v>
      </c>
      <c r="N62" s="12">
        <v>-5.0125313283208061E-3</v>
      </c>
      <c r="O62" s="12">
        <v>3.5351201478743093E-2</v>
      </c>
      <c r="P62" s="12">
        <v>1.5881418740073211E-3</v>
      </c>
      <c r="Q62" s="138">
        <v>-2.9503427318404735E-3</v>
      </c>
      <c r="R62" s="138">
        <v>8.242203749533575E-4</v>
      </c>
    </row>
    <row r="63" spans="1:18" ht="13" x14ac:dyDescent="0.3">
      <c r="A63" s="2">
        <v>45937</v>
      </c>
      <c r="B63" s="12">
        <v>-2.1731256791018569E-3</v>
      </c>
      <c r="C63" s="12">
        <v>-5.667506297229322E-3</v>
      </c>
      <c r="D63" s="12">
        <v>-5.2443650970765483E-2</v>
      </c>
      <c r="E63" s="12">
        <v>2.6427061310782241E-3</v>
      </c>
      <c r="L63" s="2">
        <v>45937</v>
      </c>
      <c r="M63" s="12">
        <v>-2.1731256791018569E-3</v>
      </c>
      <c r="N63" s="12">
        <v>-5.667506297229322E-3</v>
      </c>
      <c r="O63" s="12">
        <v>-5.2443650970765483E-2</v>
      </c>
      <c r="P63" s="12">
        <v>2.6427061310782241E-3</v>
      </c>
      <c r="Q63" s="138">
        <v>-1.6141054197719275E-3</v>
      </c>
      <c r="R63" s="138">
        <v>-1.2892054056452595E-4</v>
      </c>
    </row>
    <row r="64" spans="1:18" ht="13" x14ac:dyDescent="0.3">
      <c r="A64" s="2">
        <v>45938</v>
      </c>
      <c r="B64" s="12">
        <v>5.8076225045372108E-3</v>
      </c>
      <c r="C64" s="12">
        <v>2.0107663077897568E-2</v>
      </c>
      <c r="D64" s="12">
        <v>-5.2991050400376827E-2</v>
      </c>
      <c r="E64" s="12">
        <v>-2.4248813916710566E-2</v>
      </c>
      <c r="L64" s="2">
        <v>45938</v>
      </c>
      <c r="M64" s="12">
        <v>5.8076225045372108E-3</v>
      </c>
      <c r="N64" s="12">
        <v>2.0107663077897568E-2</v>
      </c>
      <c r="O64" s="12">
        <v>-5.2991050400376827E-2</v>
      </c>
      <c r="P64" s="12">
        <v>-2.4248813916710566E-2</v>
      </c>
      <c r="Q64" s="138">
        <v>9.5203336055562394E-3</v>
      </c>
      <c r="R64" s="138">
        <v>7.2902340315198376E-3</v>
      </c>
    </row>
    <row r="65" spans="1:18" ht="13" x14ac:dyDescent="0.3">
      <c r="A65" s="2">
        <v>45939</v>
      </c>
      <c r="B65" s="12">
        <v>-6.1349693251533397E-3</v>
      </c>
      <c r="C65" s="12">
        <v>-1.4279062548502386E-2</v>
      </c>
      <c r="D65" s="12">
        <v>3.7304153195722102E-3</v>
      </c>
      <c r="E65" s="12">
        <v>3.2414910858994833E-3</v>
      </c>
      <c r="L65" s="2">
        <v>45939</v>
      </c>
      <c r="M65" s="12">
        <v>-6.1349693251533397E-3</v>
      </c>
      <c r="N65" s="12">
        <v>-1.4279062548502386E-2</v>
      </c>
      <c r="O65" s="12">
        <v>3.7304153195722102E-3</v>
      </c>
      <c r="P65" s="12">
        <v>3.2414910858994833E-3</v>
      </c>
      <c r="Q65" s="138">
        <v>-1.8813853811774101E-2</v>
      </c>
      <c r="R65" s="138">
        <v>7.8760921432831572E-4</v>
      </c>
    </row>
    <row r="66" spans="1:18" ht="13" x14ac:dyDescent="0.3">
      <c r="A66" s="2">
        <v>45940</v>
      </c>
      <c r="B66" s="12">
        <v>-1.4161220043573038E-2</v>
      </c>
      <c r="C66" s="12">
        <v>-1.747756258856872E-2</v>
      </c>
      <c r="D66" s="12">
        <v>-2.6263627353815718E-2</v>
      </c>
      <c r="E66" s="12">
        <v>-1.3462574044157244E-2</v>
      </c>
      <c r="L66" s="2">
        <v>45940</v>
      </c>
      <c r="M66" s="12">
        <v>-1.4161220043573038E-2</v>
      </c>
      <c r="N66" s="12">
        <v>-1.747756258856872E-2</v>
      </c>
      <c r="O66" s="12">
        <v>-2.6263627353815718E-2</v>
      </c>
      <c r="P66" s="12">
        <v>-1.3462574044157244E-2</v>
      </c>
      <c r="Q66" s="138">
        <v>-1.7034605486942377E-2</v>
      </c>
      <c r="R66" s="138">
        <v>-1.5249142244485297E-2</v>
      </c>
    </row>
    <row r="67" spans="1:18" ht="13" x14ac:dyDescent="0.3">
      <c r="A67" s="2">
        <v>45943</v>
      </c>
      <c r="B67" s="12">
        <v>9.2081031307551953E-3</v>
      </c>
      <c r="C67" s="12">
        <v>2.403846153846131E-3</v>
      </c>
      <c r="D67" s="12">
        <v>1.0687022900763402E-2</v>
      </c>
      <c r="E67" s="12">
        <v>-2.7292576419213977E-3</v>
      </c>
      <c r="L67" s="2">
        <v>45943</v>
      </c>
      <c r="M67" s="12">
        <v>9.2081031307551953E-3</v>
      </c>
      <c r="N67" s="12">
        <v>2.403846153846131E-3</v>
      </c>
      <c r="O67" s="12">
        <v>1.0687022900763402E-2</v>
      </c>
      <c r="P67" s="12">
        <v>-2.7292576419213977E-3</v>
      </c>
      <c r="Q67" s="138">
        <v>1.2811605562880139E-3</v>
      </c>
      <c r="R67" s="138">
        <v>6.1329315213943395E-3</v>
      </c>
    </row>
    <row r="68" spans="1:18" ht="13" x14ac:dyDescent="0.3">
      <c r="A68" s="2">
        <v>45944</v>
      </c>
      <c r="B68" s="12">
        <v>-1.6423357664234197E-3</v>
      </c>
      <c r="C68" s="12">
        <v>6.0751398880895691E-3</v>
      </c>
      <c r="D68" s="12">
        <v>-9.3152064451157458E-3</v>
      </c>
      <c r="E68" s="12">
        <v>6.5681444991790754E-3</v>
      </c>
      <c r="L68" s="2">
        <v>45944</v>
      </c>
      <c r="M68" s="12">
        <v>-1.6423357664234197E-3</v>
      </c>
      <c r="N68" s="12">
        <v>6.0751398880895691E-3</v>
      </c>
      <c r="O68" s="12">
        <v>-9.3152064451157458E-3</v>
      </c>
      <c r="P68" s="12">
        <v>6.5681444991790754E-3</v>
      </c>
      <c r="Q68" s="138">
        <v>-1.6820589765905469E-3</v>
      </c>
      <c r="R68" s="138">
        <v>-6.958278545590009E-3</v>
      </c>
    </row>
    <row r="69" spans="1:18" ht="13" x14ac:dyDescent="0.3">
      <c r="A69" s="2">
        <v>45945</v>
      </c>
      <c r="B69" s="12">
        <v>-1.5902028879546653E-2</v>
      </c>
      <c r="C69" s="12">
        <v>-3.8137613221039565E-3</v>
      </c>
      <c r="D69" s="12">
        <v>-2.5412960609911416E-3</v>
      </c>
      <c r="E69" s="12">
        <v>-5.4377379010331697E-3</v>
      </c>
      <c r="L69" s="2">
        <v>45945</v>
      </c>
      <c r="M69" s="12">
        <v>-1.5902028879546653E-2</v>
      </c>
      <c r="N69" s="12">
        <v>-3.8137613221039565E-3</v>
      </c>
      <c r="O69" s="12">
        <v>-2.5412960609911416E-3</v>
      </c>
      <c r="P69" s="12">
        <v>-5.4377379010331697E-3</v>
      </c>
      <c r="Q69" s="138">
        <v>-4.0329018254617417E-3</v>
      </c>
      <c r="R69" s="138">
        <v>-2.4202118591092545E-3</v>
      </c>
    </row>
    <row r="70" spans="1:18" ht="13" x14ac:dyDescent="0.3">
      <c r="A70" s="2">
        <v>45946</v>
      </c>
      <c r="B70" s="12">
        <v>1.5973254086181166E-2</v>
      </c>
      <c r="C70" s="12">
        <v>8.9328441537725681E-3</v>
      </c>
      <c r="D70" s="12">
        <v>6.369426751592357E-3</v>
      </c>
      <c r="E70" s="12">
        <v>-1.5855658829961757E-2</v>
      </c>
      <c r="L70" s="2">
        <v>45946</v>
      </c>
      <c r="M70" s="12">
        <v>1.5973254086181166E-2</v>
      </c>
      <c r="N70" s="12">
        <v>8.9328441537725681E-3</v>
      </c>
      <c r="O70" s="12">
        <v>6.369426751592357E-3</v>
      </c>
      <c r="P70" s="12">
        <v>-1.5855658829961757E-2</v>
      </c>
      <c r="Q70" s="138">
        <v>1.1575092339786625E-2</v>
      </c>
      <c r="R70" s="138">
        <v>3.3404043662382255E-3</v>
      </c>
    </row>
    <row r="71" spans="1:18" ht="13" x14ac:dyDescent="0.3">
      <c r="A71" s="2">
        <v>45947</v>
      </c>
      <c r="B71" s="12">
        <v>-2.2303473491773289E-2</v>
      </c>
      <c r="C71" s="12">
        <v>-2.6245059288537497E-2</v>
      </c>
      <c r="D71" s="12">
        <v>1.6202531645569635E-2</v>
      </c>
      <c r="E71" s="12">
        <v>2.6111111111111047E-2</v>
      </c>
      <c r="L71" s="2">
        <v>45947</v>
      </c>
      <c r="M71" s="12">
        <v>-2.2303473491773289E-2</v>
      </c>
      <c r="N71" s="12">
        <v>-2.6245059288537497E-2</v>
      </c>
      <c r="O71" s="12">
        <v>1.6202531645569635E-2</v>
      </c>
      <c r="P71" s="12">
        <v>2.6111111111111047E-2</v>
      </c>
      <c r="Q71" s="138">
        <v>-1.4861800146967008E-2</v>
      </c>
      <c r="R71" s="138">
        <v>-1.7350455496475466E-2</v>
      </c>
    </row>
    <row r="72" spans="1:18" ht="13" x14ac:dyDescent="0.3">
      <c r="A72" s="2">
        <v>45950</v>
      </c>
      <c r="B72" s="12">
        <v>2.131637995512339E-2</v>
      </c>
      <c r="C72" s="12">
        <v>2.8413703523299236E-2</v>
      </c>
      <c r="D72" s="12">
        <v>1.0463378176382702E-2</v>
      </c>
      <c r="E72" s="12">
        <v>1.6242555495398559E-3</v>
      </c>
      <c r="L72" s="2">
        <v>45950</v>
      </c>
      <c r="M72" s="12">
        <v>2.131637995512339E-2</v>
      </c>
      <c r="N72" s="12">
        <v>2.8413703523299236E-2</v>
      </c>
      <c r="O72" s="12">
        <v>1.0463378176382702E-2</v>
      </c>
      <c r="P72" s="12">
        <v>1.6242555495398559E-3</v>
      </c>
      <c r="Q72" s="138">
        <v>1.48159176659037E-2</v>
      </c>
      <c r="R72" s="138">
        <v>1.8020100175867543E-2</v>
      </c>
    </row>
    <row r="73" spans="1:18" ht="13" x14ac:dyDescent="0.3">
      <c r="A73" s="2">
        <v>45951</v>
      </c>
      <c r="B73" s="12">
        <v>4.027828634199971E-3</v>
      </c>
      <c r="C73" s="12">
        <v>-4.736343542785037E-3</v>
      </c>
      <c r="D73" s="12">
        <v>5.9171597633134827E-3</v>
      </c>
      <c r="E73" s="12">
        <v>-7.0270270270270888E-3</v>
      </c>
      <c r="L73" s="2">
        <v>45951</v>
      </c>
      <c r="M73" s="12">
        <v>4.027828634199971E-3</v>
      </c>
      <c r="N73" s="12">
        <v>-4.736343542785037E-3</v>
      </c>
      <c r="O73" s="12">
        <v>5.9171597633134827E-3</v>
      </c>
      <c r="P73" s="12">
        <v>-7.0270270270270888E-3</v>
      </c>
      <c r="Q73" s="138">
        <v>5.3538542294858209E-3</v>
      </c>
      <c r="R73" s="138">
        <v>2.0978847334011202E-3</v>
      </c>
    </row>
    <row r="74" spans="1:18" ht="13" x14ac:dyDescent="0.3">
      <c r="A74" s="2">
        <v>45952</v>
      </c>
      <c r="B74" s="12">
        <v>-6.3822027716995151E-3</v>
      </c>
      <c r="C74" s="12">
        <v>-2.3159898477157374E-2</v>
      </c>
      <c r="D74" s="12">
        <v>-2.2794117647058819E-2</v>
      </c>
      <c r="E74" s="12">
        <v>-2.014153511159493E-2</v>
      </c>
      <c r="L74" s="2">
        <v>45952</v>
      </c>
      <c r="M74" s="12">
        <v>-6.3822027716995151E-3</v>
      </c>
      <c r="N74" s="12">
        <v>-2.3159898477157374E-2</v>
      </c>
      <c r="O74" s="12">
        <v>-2.2794117647058819E-2</v>
      </c>
      <c r="P74" s="12">
        <v>-2.014153511159493E-2</v>
      </c>
      <c r="Q74" s="138">
        <v>-1.0113165374563266E-2</v>
      </c>
      <c r="R74" s="138">
        <v>-6.9063315945377193E-3</v>
      </c>
    </row>
    <row r="75" spans="1:18" ht="13" x14ac:dyDescent="0.3">
      <c r="A75" s="2">
        <v>45953</v>
      </c>
      <c r="B75" s="12">
        <v>1.8351991191050359E-4</v>
      </c>
      <c r="C75" s="12">
        <v>1.2828840532640454E-2</v>
      </c>
      <c r="D75" s="12">
        <v>5.2671181339353111E-3</v>
      </c>
      <c r="E75" s="12">
        <v>2.2222222222222539E-3</v>
      </c>
      <c r="L75" s="2">
        <v>45953</v>
      </c>
      <c r="M75" s="12">
        <v>1.8351991191050359E-4</v>
      </c>
      <c r="N75" s="12">
        <v>1.2828840532640454E-2</v>
      </c>
      <c r="O75" s="12">
        <v>5.2671181339353111E-3</v>
      </c>
      <c r="P75" s="12">
        <v>2.2222222222222539E-3</v>
      </c>
      <c r="Q75" s="138">
        <v>8.7059783965501691E-3</v>
      </c>
      <c r="R75" s="138">
        <v>1.7131039261659997E-3</v>
      </c>
    </row>
    <row r="76" spans="1:18" ht="13" x14ac:dyDescent="0.3">
      <c r="A76" s="2">
        <v>45954</v>
      </c>
      <c r="B76" s="12">
        <v>2.2018348623852415E-3</v>
      </c>
      <c r="C76" s="12">
        <v>-1.6674683341349996E-2</v>
      </c>
      <c r="D76" s="12">
        <v>7.7345309381238094E-3</v>
      </c>
      <c r="E76" s="12">
        <v>1.5521064301552012E-2</v>
      </c>
      <c r="L76" s="2">
        <v>45954</v>
      </c>
      <c r="M76" s="12">
        <v>2.2018348623852415E-3</v>
      </c>
      <c r="N76" s="12">
        <v>-1.6674683341349996E-2</v>
      </c>
      <c r="O76" s="12">
        <v>7.7345309381238094E-3</v>
      </c>
      <c r="P76" s="12">
        <v>1.5521064301552012E-2</v>
      </c>
      <c r="Q76" s="138">
        <v>2.5513557657777268E-3</v>
      </c>
      <c r="R76" s="138">
        <v>1.1507913914827128E-3</v>
      </c>
    </row>
    <row r="77" spans="1:18" ht="13" x14ac:dyDescent="0.3">
      <c r="A77" s="2">
        <v>45957</v>
      </c>
      <c r="B77" s="12">
        <v>1.8125228853899708E-2</v>
      </c>
      <c r="C77" s="12">
        <v>2.2990379911951797E-2</v>
      </c>
      <c r="D77" s="12">
        <v>6.4372369398365435E-3</v>
      </c>
      <c r="E77" s="12">
        <v>8.1877729257641921E-3</v>
      </c>
      <c r="L77" s="2">
        <v>45957</v>
      </c>
      <c r="M77" s="12">
        <v>1.8125228853899708E-2</v>
      </c>
      <c r="N77" s="12">
        <v>2.2990379911951797E-2</v>
      </c>
      <c r="O77" s="12">
        <v>6.4372369398365435E-3</v>
      </c>
      <c r="P77" s="12">
        <v>8.1877729257641921E-3</v>
      </c>
      <c r="Q77" s="138">
        <v>1.0367715842687343E-2</v>
      </c>
      <c r="R77" s="138">
        <v>2.5804396983941432E-3</v>
      </c>
    </row>
    <row r="78" spans="1:18" ht="13" x14ac:dyDescent="0.3">
      <c r="A78" s="2">
        <v>45958</v>
      </c>
      <c r="B78" s="12">
        <v>8.8113648624348825E-3</v>
      </c>
      <c r="C78" s="12">
        <v>6.6942939113802131E-3</v>
      </c>
      <c r="D78" s="12">
        <v>1.9680196801967601E-3</v>
      </c>
      <c r="E78" s="12">
        <v>7.5798592311857376E-3</v>
      </c>
      <c r="L78" s="2">
        <v>45958</v>
      </c>
      <c r="M78" s="12">
        <v>8.8113648624348825E-3</v>
      </c>
      <c r="N78" s="12">
        <v>6.6942939113802131E-3</v>
      </c>
      <c r="O78" s="12">
        <v>1.9680196801967601E-3</v>
      </c>
      <c r="P78" s="12">
        <v>7.5798592311857376E-3</v>
      </c>
      <c r="Q78" s="138">
        <v>5.008497334794919E-3</v>
      </c>
      <c r="R78" s="138">
        <v>-9.8626811319312566E-4</v>
      </c>
    </row>
    <row r="79" spans="1:18" ht="13" x14ac:dyDescent="0.3">
      <c r="A79" s="2">
        <v>45959</v>
      </c>
      <c r="B79" s="12">
        <v>1.1051693404634471E-2</v>
      </c>
      <c r="C79" s="12">
        <v>8.0747308423053388E-3</v>
      </c>
      <c r="D79" s="12">
        <v>1.7186349128406652E-3</v>
      </c>
      <c r="E79" s="12">
        <v>4.2987641053197816E-3</v>
      </c>
      <c r="L79" s="2">
        <v>45959</v>
      </c>
      <c r="M79" s="12">
        <v>1.1051693404634471E-2</v>
      </c>
      <c r="N79" s="12">
        <v>8.0747308423053388E-3</v>
      </c>
      <c r="O79" s="12">
        <v>1.7186349128406652E-3</v>
      </c>
      <c r="P79" s="12">
        <v>4.2987641053197816E-3</v>
      </c>
      <c r="Q79" s="138">
        <v>3.0090234633131786E-3</v>
      </c>
      <c r="R79" s="138">
        <v>-7.3166611780471746E-3</v>
      </c>
    </row>
    <row r="80" spans="1:18" ht="13" x14ac:dyDescent="0.3">
      <c r="A80" s="2">
        <v>45960</v>
      </c>
      <c r="B80" s="12">
        <v>5.4654442877292994E-3</v>
      </c>
      <c r="C80" s="12">
        <v>-8.1671116695461454E-3</v>
      </c>
      <c r="D80" s="12">
        <v>-5.3921568627450702E-3</v>
      </c>
      <c r="E80" s="12">
        <v>-1.2841091492776915E-2</v>
      </c>
      <c r="L80" s="2">
        <v>45960</v>
      </c>
      <c r="M80" s="12">
        <v>5.4654442877292994E-3</v>
      </c>
      <c r="N80" s="12">
        <v>-8.1671116695461454E-3</v>
      </c>
      <c r="O80" s="12">
        <v>-5.3921568627450702E-3</v>
      </c>
      <c r="P80" s="12">
        <v>-1.2841091492776915E-2</v>
      </c>
      <c r="Q80" s="138">
        <v>-1.0364408577789028E-3</v>
      </c>
      <c r="R80" s="138">
        <v>-1.757387569735939E-3</v>
      </c>
    </row>
    <row r="81" spans="1:18" ht="13" x14ac:dyDescent="0.3">
      <c r="A81" s="2">
        <v>45961</v>
      </c>
      <c r="B81" s="12">
        <v>-2.2268981237945056E-2</v>
      </c>
      <c r="C81" s="12">
        <v>1.3935075217735592E-2</v>
      </c>
      <c r="D81" s="12">
        <v>-4.4356826022671197E-3</v>
      </c>
      <c r="E81" s="12">
        <v>-6.5040650406503449E-3</v>
      </c>
      <c r="L81" s="2">
        <v>45961</v>
      </c>
      <c r="M81" s="12">
        <v>-2.2268981237945056E-2</v>
      </c>
      <c r="N81" s="12">
        <v>1.3935075217735592E-2</v>
      </c>
      <c r="O81" s="12">
        <v>-4.4356826022671197E-3</v>
      </c>
      <c r="P81" s="12">
        <v>-6.5040650406503449E-3</v>
      </c>
      <c r="Q81" s="138">
        <v>-1.6775938264543388E-4</v>
      </c>
      <c r="R81" s="138">
        <v>-7.4458766560020441E-3</v>
      </c>
    </row>
    <row r="82" spans="1:18" ht="13" x14ac:dyDescent="0.3">
      <c r="A82" s="2">
        <v>45964</v>
      </c>
      <c r="B82" s="12">
        <v>-5.200860832137718E-3</v>
      </c>
      <c r="C82" s="12">
        <v>3.904419803217242E-3</v>
      </c>
      <c r="D82" s="12">
        <v>8.6633663366336988E-3</v>
      </c>
      <c r="E82" s="12">
        <v>1.4729950900163604E-2</v>
      </c>
      <c r="L82" s="2">
        <v>45964</v>
      </c>
      <c r="M82" s="12">
        <v>-5.200860832137718E-3</v>
      </c>
      <c r="N82" s="12">
        <v>3.904419803217242E-3</v>
      </c>
      <c r="O82" s="12">
        <v>8.6633663366336988E-3</v>
      </c>
      <c r="P82" s="12">
        <v>1.4729950900163604E-2</v>
      </c>
      <c r="Q82" s="138">
        <v>4.1982888552343319E-4</v>
      </c>
      <c r="R82" s="138">
        <v>7.1690769245200793E-3</v>
      </c>
    </row>
    <row r="83" spans="1:18" ht="13" x14ac:dyDescent="0.3">
      <c r="A83" s="2">
        <v>45965</v>
      </c>
      <c r="B83" s="12">
        <v>4.8674959437534047E-3</v>
      </c>
      <c r="C83" s="12">
        <v>-3.1113876789041724E-4</v>
      </c>
      <c r="D83" s="12">
        <v>-1.2269938650306749E-2</v>
      </c>
      <c r="E83" s="12">
        <v>-1.6129032258065128E-3</v>
      </c>
      <c r="L83" s="2">
        <v>45965</v>
      </c>
      <c r="M83" s="12">
        <v>4.8674959437534047E-3</v>
      </c>
      <c r="N83" s="12">
        <v>-3.1113876789041724E-4</v>
      </c>
      <c r="O83" s="12">
        <v>-1.2269938650306749E-2</v>
      </c>
      <c r="P83" s="12">
        <v>-1.6129032258065128E-3</v>
      </c>
      <c r="Q83" s="138">
        <v>1.9686966436422452E-3</v>
      </c>
      <c r="R83" s="138">
        <v>-7.8853775896509156E-3</v>
      </c>
    </row>
    <row r="84" spans="1:18" ht="13" x14ac:dyDescent="0.3">
      <c r="A84" s="2">
        <v>45966</v>
      </c>
      <c r="B84" s="12">
        <v>5.9203444564048012E-3</v>
      </c>
      <c r="C84" s="12">
        <v>2.1786492374727758E-3</v>
      </c>
      <c r="D84" s="12">
        <v>6.3354037267080679E-2</v>
      </c>
      <c r="E84" s="12">
        <v>2.1540118470651591E-2</v>
      </c>
      <c r="L84" s="2">
        <v>45966</v>
      </c>
      <c r="M84" s="12">
        <v>5.9203444564048012E-3</v>
      </c>
      <c r="N84" s="12">
        <v>2.1786492374727758E-3</v>
      </c>
      <c r="O84" s="12">
        <v>6.3354037267080679E-2</v>
      </c>
      <c r="P84" s="12">
        <v>2.1540118470651591E-2</v>
      </c>
      <c r="Q84" s="138">
        <v>4.8528030954489119E-3</v>
      </c>
      <c r="R84" s="138">
        <v>4.7720080708174859E-3</v>
      </c>
    </row>
    <row r="85" spans="1:18" ht="13" x14ac:dyDescent="0.3">
      <c r="A85" s="2">
        <v>45967</v>
      </c>
      <c r="B85" s="12">
        <v>-5.5288032816123737E-3</v>
      </c>
      <c r="C85" s="12">
        <v>-1.3975155279503193E-2</v>
      </c>
      <c r="D85" s="12">
        <v>-1.2616822429906523E-2</v>
      </c>
      <c r="E85" s="12">
        <v>-5.2714812862414339E-3</v>
      </c>
      <c r="L85" s="2">
        <v>45967</v>
      </c>
      <c r="M85" s="12">
        <v>-5.5288032816123737E-3</v>
      </c>
      <c r="N85" s="12">
        <v>-1.3975155279503193E-2</v>
      </c>
      <c r="O85" s="12">
        <v>-1.2616822429906523E-2</v>
      </c>
      <c r="P85" s="12">
        <v>-5.2714812862414339E-3</v>
      </c>
      <c r="Q85" s="138">
        <v>-7.8084896770937336E-3</v>
      </c>
      <c r="R85" s="138">
        <v>-1.2669709275164358E-2</v>
      </c>
    </row>
    <row r="86" spans="1:18" ht="13" x14ac:dyDescent="0.3">
      <c r="A86" s="2">
        <v>45968</v>
      </c>
      <c r="B86" s="12">
        <v>-7.1736011477753936E-4</v>
      </c>
      <c r="C86" s="12">
        <v>-8.031496062992095E-3</v>
      </c>
      <c r="D86" s="12">
        <v>2.3189777567439753E-2</v>
      </c>
      <c r="E86" s="12">
        <v>1.5368309485956575E-2</v>
      </c>
      <c r="L86" s="2">
        <v>45968</v>
      </c>
      <c r="M86" s="12">
        <v>-7.1736011477753936E-4</v>
      </c>
      <c r="N86" s="12">
        <v>-8.031496062992095E-3</v>
      </c>
      <c r="O86" s="12">
        <v>2.3189777567439753E-2</v>
      </c>
      <c r="P86" s="12">
        <v>1.5368309485956575E-2</v>
      </c>
      <c r="Q86" s="138">
        <v>-2.5378077145895373E-3</v>
      </c>
      <c r="R86" s="138">
        <v>-6.8936800895669044E-3</v>
      </c>
    </row>
    <row r="87" spans="1:18" ht="13" x14ac:dyDescent="0.3">
      <c r="A87" s="2">
        <v>45971</v>
      </c>
      <c r="B87" s="12">
        <v>3.5534816941852031E-2</v>
      </c>
      <c r="C87" s="12">
        <v>4.1435148436259603E-2</v>
      </c>
      <c r="D87" s="12">
        <v>7.6318223866789613E-3</v>
      </c>
      <c r="E87" s="12">
        <v>1.7223382045929079E-2</v>
      </c>
      <c r="L87" s="2">
        <v>45971</v>
      </c>
      <c r="M87" s="12">
        <v>3.5534816941852031E-2</v>
      </c>
      <c r="N87" s="12">
        <v>4.1435148436259603E-2</v>
      </c>
      <c r="O87" s="12">
        <v>7.6318223866789613E-3</v>
      </c>
      <c r="P87" s="12">
        <v>1.7223382045929079E-2</v>
      </c>
      <c r="Q87" s="138">
        <v>2.2823974745176247E-2</v>
      </c>
      <c r="R87" s="138">
        <v>1.6056417729275803E-2</v>
      </c>
    </row>
    <row r="88" spans="1:18" ht="13" x14ac:dyDescent="0.3">
      <c r="A88" s="2">
        <v>45972</v>
      </c>
      <c r="B88" s="12">
        <v>1.33448873483537E-2</v>
      </c>
      <c r="C88" s="12">
        <v>1.5853658536585463E-2</v>
      </c>
      <c r="D88" s="12">
        <v>4.590314436538968E-3</v>
      </c>
      <c r="E88" s="12">
        <v>1.3340174448435065E-2</v>
      </c>
      <c r="L88" s="2">
        <v>45972</v>
      </c>
      <c r="M88" s="12">
        <v>1.33448873483537E-2</v>
      </c>
      <c r="N88" s="12">
        <v>1.5853658536585463E-2</v>
      </c>
      <c r="O88" s="12">
        <v>4.590314436538968E-3</v>
      </c>
      <c r="P88" s="12">
        <v>1.3340174448435065E-2</v>
      </c>
      <c r="Q88" s="138">
        <v>1.2785642901789386E-2</v>
      </c>
      <c r="R88" s="138">
        <v>5.7771233705850335E-3</v>
      </c>
    </row>
    <row r="89" spans="1:18" ht="13" x14ac:dyDescent="0.3">
      <c r="A89" s="2">
        <v>45973</v>
      </c>
      <c r="B89" s="12">
        <v>1.5905592611595683E-2</v>
      </c>
      <c r="C89" s="12">
        <v>2.1308523409363771E-2</v>
      </c>
      <c r="D89" s="12">
        <v>1.9648160840758495E-2</v>
      </c>
      <c r="E89" s="12">
        <v>1.1645569620253222E-2</v>
      </c>
      <c r="L89" s="2">
        <v>45973</v>
      </c>
      <c r="M89" s="12">
        <v>1.5905592611595683E-2</v>
      </c>
      <c r="N89" s="12">
        <v>2.1308523409363771E-2</v>
      </c>
      <c r="O89" s="12">
        <v>1.9648160840758495E-2</v>
      </c>
      <c r="P89" s="12">
        <v>1.1645569620253222E-2</v>
      </c>
      <c r="Q89" s="138">
        <v>8.9666022309809745E-3</v>
      </c>
      <c r="R89" s="138">
        <v>1.2395950264136545E-2</v>
      </c>
    </row>
    <row r="90" spans="1:18" ht="13" x14ac:dyDescent="0.3">
      <c r="A90" s="2">
        <v>45974</v>
      </c>
      <c r="B90" s="12">
        <v>6.7340067340067398E-3</v>
      </c>
      <c r="C90" s="12">
        <v>-8.5218924478401153E-3</v>
      </c>
      <c r="D90" s="12">
        <v>-9.4107102845619912E-3</v>
      </c>
      <c r="E90" s="12">
        <v>2.002002002002002E-2</v>
      </c>
      <c r="L90" s="2">
        <v>45974</v>
      </c>
      <c r="M90" s="12">
        <v>6.7340067340067398E-3</v>
      </c>
      <c r="N90" s="12">
        <v>-8.5218924478401153E-3</v>
      </c>
      <c r="O90" s="12">
        <v>-9.4107102845619912E-3</v>
      </c>
      <c r="P90" s="12">
        <v>2.002002002002002E-2</v>
      </c>
      <c r="Q90" s="138">
        <v>-5.2735398238645988E-4</v>
      </c>
      <c r="R90" s="138">
        <v>-1.3727047490979118E-2</v>
      </c>
    </row>
    <row r="91" spans="1:18" ht="13" x14ac:dyDescent="0.3">
      <c r="A91" s="2">
        <v>45975</v>
      </c>
      <c r="B91" s="12">
        <v>-3.0936454849498408E-2</v>
      </c>
      <c r="C91" s="12">
        <v>-4.445761707172495E-2</v>
      </c>
      <c r="D91" s="12">
        <v>-9.9524994345170266E-3</v>
      </c>
      <c r="E91" s="12">
        <v>-3.3366045142296422E-2</v>
      </c>
      <c r="L91" s="2">
        <v>45975</v>
      </c>
      <c r="M91" s="12">
        <v>-3.0936454849498408E-2</v>
      </c>
      <c r="N91" s="12">
        <v>-4.445761707172495E-2</v>
      </c>
      <c r="O91" s="12">
        <v>-9.9524994345170266E-3</v>
      </c>
      <c r="P91" s="12">
        <v>-3.3366045142296422E-2</v>
      </c>
      <c r="Q91" s="138">
        <v>-1.7519741259664927E-2</v>
      </c>
      <c r="R91" s="138">
        <v>-6.4206449091712752E-3</v>
      </c>
    </row>
    <row r="92" spans="1:18" ht="13" x14ac:dyDescent="0.3">
      <c r="A92" s="2">
        <v>45978</v>
      </c>
      <c r="B92" s="12">
        <v>-1.1734253666954205E-2</v>
      </c>
      <c r="C92" s="12">
        <v>-7.2890818858560615E-3</v>
      </c>
      <c r="D92" s="12">
        <v>-1.2565684258624725E-2</v>
      </c>
      <c r="E92" s="12">
        <v>2.1319796954314664E-2</v>
      </c>
      <c r="L92" s="2">
        <v>45978</v>
      </c>
      <c r="M92" s="12">
        <v>-1.1734253666954205E-2</v>
      </c>
      <c r="N92" s="12">
        <v>-7.2890818858560615E-3</v>
      </c>
      <c r="O92" s="12">
        <v>-1.2565684258624725E-2</v>
      </c>
      <c r="P92" s="12">
        <v>2.1319796954314664E-2</v>
      </c>
      <c r="Q92" s="138">
        <v>-4.5145233355950434E-3</v>
      </c>
      <c r="R92" s="138">
        <v>-1.3223592218830543E-2</v>
      </c>
    </row>
    <row r="93" spans="1:18" ht="13" x14ac:dyDescent="0.3">
      <c r="A93" s="2">
        <v>45979</v>
      </c>
      <c r="B93" s="12">
        <v>-2.950934171468491E-2</v>
      </c>
      <c r="C93" s="12">
        <v>-1.9215747539447024E-2</v>
      </c>
      <c r="D93" s="12">
        <v>-2.1517815826006474E-2</v>
      </c>
      <c r="E93" s="12">
        <v>-3.0815109343936328E-2</v>
      </c>
      <c r="L93" s="2">
        <v>45979</v>
      </c>
      <c r="M93" s="12">
        <v>-2.950934171468491E-2</v>
      </c>
      <c r="N93" s="12">
        <v>-1.9215747539447024E-2</v>
      </c>
      <c r="O93" s="12">
        <v>-2.1517815826006474E-2</v>
      </c>
      <c r="P93" s="12">
        <v>-3.0815109343936328E-2</v>
      </c>
      <c r="Q93" s="138">
        <v>-2.1645523617476518E-2</v>
      </c>
      <c r="R93" s="138">
        <v>-1.7445949866798073E-2</v>
      </c>
    </row>
    <row r="94" spans="1:18" ht="13" x14ac:dyDescent="0.3">
      <c r="A94" s="2">
        <v>45980</v>
      </c>
      <c r="B94" s="12">
        <v>6.2972292191436022E-3</v>
      </c>
      <c r="C94" s="12">
        <v>-1.3061484549219501E-2</v>
      </c>
      <c r="D94" s="12">
        <v>9.9314258689998033E-3</v>
      </c>
      <c r="E94" s="12">
        <v>6.1538461538460957E-3</v>
      </c>
      <c r="L94" s="2">
        <v>45980</v>
      </c>
      <c r="M94" s="12">
        <v>6.2972292191436022E-3</v>
      </c>
      <c r="N94" s="12">
        <v>-1.3061484549219501E-2</v>
      </c>
      <c r="O94" s="12">
        <v>9.9314258689998033E-3</v>
      </c>
      <c r="P94" s="12">
        <v>6.1538461538460957E-3</v>
      </c>
      <c r="Q94" s="138">
        <v>-5.8812476512588672E-3</v>
      </c>
      <c r="R94" s="138">
        <v>-1.8269498215173742E-4</v>
      </c>
    </row>
    <row r="95" spans="1:18" ht="13" x14ac:dyDescent="0.3">
      <c r="A95" s="2">
        <v>45981</v>
      </c>
      <c r="B95" s="12">
        <v>9.4761308778830572E-3</v>
      </c>
      <c r="C95" s="12">
        <v>1.4202711426726961E-2</v>
      </c>
      <c r="D95" s="12">
        <v>-2.0838211191758382E-2</v>
      </c>
      <c r="E95" s="12">
        <v>-3.4658511722731822E-2</v>
      </c>
      <c r="L95" s="2">
        <v>45981</v>
      </c>
      <c r="M95" s="12">
        <v>9.4761308778830572E-3</v>
      </c>
      <c r="N95" s="12">
        <v>1.4202711426726961E-2</v>
      </c>
      <c r="O95" s="12">
        <v>-2.0838211191758382E-2</v>
      </c>
      <c r="P95" s="12">
        <v>-3.4658511722731822E-2</v>
      </c>
      <c r="Q95" s="138">
        <v>6.5601323657912694E-3</v>
      </c>
      <c r="R95" s="138">
        <v>4.3026936398595497E-3</v>
      </c>
    </row>
    <row r="96" spans="1:18" ht="13" x14ac:dyDescent="0.3">
      <c r="A96" s="2">
        <v>45982</v>
      </c>
      <c r="B96" s="12">
        <v>-4.782146652497367E-3</v>
      </c>
      <c r="C96" s="12">
        <v>1.5913430935706572E-4</v>
      </c>
      <c r="D96" s="12">
        <v>2.2238163558106164E-2</v>
      </c>
      <c r="E96" s="12">
        <v>4.0654699049630351E-2</v>
      </c>
      <c r="L96" s="2">
        <v>45982</v>
      </c>
      <c r="M96" s="12">
        <v>-4.782146652497367E-3</v>
      </c>
      <c r="N96" s="12">
        <v>1.5913430935706572E-4</v>
      </c>
      <c r="O96" s="12">
        <v>2.2238163558106164E-2</v>
      </c>
      <c r="P96" s="12">
        <v>4.0654699049630351E-2</v>
      </c>
      <c r="Q96" s="138">
        <v>-5.7958726164700214E-3</v>
      </c>
      <c r="R96" s="138">
        <v>-6.8485775202980492E-3</v>
      </c>
    </row>
    <row r="97" spans="1:18" ht="13" x14ac:dyDescent="0.3">
      <c r="A97" s="2">
        <v>45985</v>
      </c>
      <c r="B97" s="12">
        <v>-3.0966364121729754E-2</v>
      </c>
      <c r="C97" s="12">
        <v>-2.2434367541766167E-2</v>
      </c>
      <c r="D97" s="12">
        <v>1.8713450292397595E-2</v>
      </c>
      <c r="E97" s="12">
        <v>-2.0294266869609334E-2</v>
      </c>
      <c r="L97" s="2">
        <v>45985</v>
      </c>
      <c r="M97" s="12">
        <v>-3.0966364121729754E-2</v>
      </c>
      <c r="N97" s="12">
        <v>-2.2434367541766167E-2</v>
      </c>
      <c r="O97" s="12">
        <v>1.8713450292397595E-2</v>
      </c>
      <c r="P97" s="12">
        <v>-2.0294266869609334E-2</v>
      </c>
      <c r="Q97" s="138">
        <v>-9.6826848547233706E-3</v>
      </c>
      <c r="R97" s="138">
        <v>7.7400202641820376E-3</v>
      </c>
    </row>
    <row r="98" spans="1:18" ht="13" x14ac:dyDescent="0.3">
      <c r="A98" s="2">
        <v>45986</v>
      </c>
      <c r="B98" s="12">
        <v>1.1753902662993582E-2</v>
      </c>
      <c r="C98" s="12">
        <v>2.7832031250000014E-2</v>
      </c>
      <c r="D98" s="12">
        <v>4.5924225028703292E-3</v>
      </c>
      <c r="E98" s="12">
        <v>1.0875194199896398E-2</v>
      </c>
      <c r="L98" s="2">
        <v>45986</v>
      </c>
      <c r="M98" s="12">
        <v>1.1753902662993582E-2</v>
      </c>
      <c r="N98" s="12">
        <v>2.7832031250000014E-2</v>
      </c>
      <c r="O98" s="12">
        <v>4.5924225028703292E-3</v>
      </c>
      <c r="P98" s="12">
        <v>1.0875194199896398E-2</v>
      </c>
      <c r="Q98" s="138">
        <v>9.456798889713753E-3</v>
      </c>
      <c r="R98" s="138">
        <v>9.7092349404831971E-3</v>
      </c>
    </row>
    <row r="99" spans="1:18" ht="13" x14ac:dyDescent="0.3">
      <c r="A99" s="2">
        <v>45987</v>
      </c>
      <c r="B99" s="12">
        <v>1.3614086041023649E-2</v>
      </c>
      <c r="C99" s="12">
        <v>1.0768012668250193E-2</v>
      </c>
      <c r="D99" s="12">
        <v>1.3714285714286234E-3</v>
      </c>
      <c r="E99" s="12">
        <v>-1.5368852459015521E-3</v>
      </c>
      <c r="L99" s="2">
        <v>45987</v>
      </c>
      <c r="M99" s="12">
        <v>1.3614086041023649E-2</v>
      </c>
      <c r="N99" s="12">
        <v>1.0768012668250193E-2</v>
      </c>
      <c r="O99" s="12">
        <v>1.3714285714286234E-3</v>
      </c>
      <c r="P99" s="12">
        <v>-1.5368852459015521E-3</v>
      </c>
      <c r="Q99" s="138">
        <v>9.7991198595495099E-3</v>
      </c>
      <c r="R99" s="138">
        <v>1.0586645365017295E-2</v>
      </c>
    </row>
    <row r="100" spans="1:18" ht="13" x14ac:dyDescent="0.3">
      <c r="A100" s="2">
        <v>45988</v>
      </c>
      <c r="B100" s="12">
        <v>-1.4326647564469929E-3</v>
      </c>
      <c r="C100" s="12">
        <v>4.5433181889394684E-3</v>
      </c>
      <c r="D100" s="12">
        <v>4.5651677699154467E-3</v>
      </c>
      <c r="E100" s="12">
        <v>6.1570035915853695E-3</v>
      </c>
      <c r="L100" s="2">
        <v>45988</v>
      </c>
      <c r="M100" s="12">
        <v>-1.4326647564469929E-3</v>
      </c>
      <c r="N100" s="12">
        <v>4.5433181889394684E-3</v>
      </c>
      <c r="O100" s="12">
        <v>4.5651677699154467E-3</v>
      </c>
      <c r="P100" s="12">
        <v>6.1570035915853695E-3</v>
      </c>
      <c r="Q100" s="138">
        <v>2.0214028348575028E-3</v>
      </c>
      <c r="R100" s="138">
        <v>2.3982367360710671E-3</v>
      </c>
    </row>
    <row r="101" spans="1:18" ht="13" x14ac:dyDescent="0.3">
      <c r="A101" s="2">
        <v>45989</v>
      </c>
      <c r="B101" s="12">
        <v>1.7934002869441671E-3</v>
      </c>
      <c r="C101" s="12">
        <v>-4.6787273861511437E-4</v>
      </c>
      <c r="D101" s="12">
        <v>2.0449897750512021E-3</v>
      </c>
      <c r="E101" s="12">
        <v>1.1728709841917448E-2</v>
      </c>
      <c r="L101" s="2">
        <v>45989</v>
      </c>
      <c r="M101" s="12">
        <v>1.7934002869441671E-3</v>
      </c>
      <c r="N101" s="12">
        <v>-4.6787273861511437E-4</v>
      </c>
      <c r="O101" s="12">
        <v>2.0449897750512021E-3</v>
      </c>
      <c r="P101" s="12">
        <v>1.1728709841917448E-2</v>
      </c>
      <c r="Q101" s="138">
        <v>3.0450188805533954E-3</v>
      </c>
      <c r="R101" s="138">
        <v>3.5764159669200123E-3</v>
      </c>
    </row>
    <row r="102" spans="1:18" ht="13" x14ac:dyDescent="0.3">
      <c r="A102" s="2">
        <v>45992</v>
      </c>
      <c r="B102" s="12">
        <v>-1.9692087361260508E-3</v>
      </c>
      <c r="C102" s="12">
        <v>1.1546263067561161E-2</v>
      </c>
      <c r="D102" s="12">
        <v>1.0204081632652965E-2</v>
      </c>
      <c r="E102" s="12">
        <v>1.8145161290322551E-2</v>
      </c>
      <c r="L102" s="2">
        <v>45992</v>
      </c>
      <c r="M102" s="12">
        <v>-1.9692087361260508E-3</v>
      </c>
      <c r="N102" s="12">
        <v>1.1546263067561161E-2</v>
      </c>
      <c r="O102" s="12">
        <v>1.0204081632652965E-2</v>
      </c>
      <c r="P102" s="12">
        <v>1.8145161290322551E-2</v>
      </c>
      <c r="Q102" s="138">
        <v>-2.3527255387426867E-3</v>
      </c>
      <c r="R102" s="138">
        <v>-6.8309714075054269E-3</v>
      </c>
    </row>
    <row r="103" spans="1:18" ht="13" x14ac:dyDescent="0.3">
      <c r="A103" s="2">
        <v>45993</v>
      </c>
      <c r="B103" s="12">
        <v>4.6636771300448071E-3</v>
      </c>
      <c r="C103" s="12">
        <v>8.3294770939380883E-3</v>
      </c>
      <c r="D103" s="12">
        <v>2.6936026936027957E-3</v>
      </c>
      <c r="E103" s="12">
        <v>1.3861386138613917E-2</v>
      </c>
      <c r="L103" s="2">
        <v>45993</v>
      </c>
      <c r="M103" s="12">
        <v>4.6636771300448071E-3</v>
      </c>
      <c r="N103" s="12">
        <v>8.3294770939380883E-3</v>
      </c>
      <c r="O103" s="12">
        <v>2.6936026936027957E-3</v>
      </c>
      <c r="P103" s="12">
        <v>1.3861386138613917E-2</v>
      </c>
      <c r="Q103" s="138">
        <v>2.0396270396269467E-3</v>
      </c>
      <c r="R103" s="138">
        <v>5.992190428362046E-3</v>
      </c>
    </row>
    <row r="104" spans="1:18" ht="13" x14ac:dyDescent="0.3">
      <c r="A104" s="2">
        <v>45994</v>
      </c>
      <c r="B104" s="12">
        <v>-3.3922513836815082E-3</v>
      </c>
      <c r="C104" s="12">
        <v>7.6487685482632946E-4</v>
      </c>
      <c r="D104" s="12">
        <v>-5.1488694873517791E-3</v>
      </c>
      <c r="E104" s="12">
        <v>0</v>
      </c>
      <c r="L104" s="2">
        <v>45994</v>
      </c>
      <c r="M104" s="12">
        <v>-3.3922513836815082E-3</v>
      </c>
      <c r="N104" s="12">
        <v>7.6487685482632946E-4</v>
      </c>
      <c r="O104" s="12">
        <v>-5.1488694873517791E-3</v>
      </c>
      <c r="P104" s="12">
        <v>0</v>
      </c>
      <c r="Q104" s="138">
        <v>1.3321549253216092E-4</v>
      </c>
      <c r="R104" s="138">
        <v>-3.7903671570003734E-3</v>
      </c>
    </row>
    <row r="105" spans="1:18" ht="13" x14ac:dyDescent="0.3">
      <c r="A105" s="2">
        <v>45995</v>
      </c>
      <c r="B105" s="12">
        <v>6.4493013256898025E-3</v>
      </c>
      <c r="C105" s="12">
        <v>4.4328951391010701E-3</v>
      </c>
      <c r="D105" s="12">
        <v>4.8829882988298871E-2</v>
      </c>
      <c r="E105" s="12">
        <v>3.0273437499999944E-2</v>
      </c>
      <c r="L105" s="2">
        <v>45995</v>
      </c>
      <c r="M105" s="12">
        <v>6.4493013256898025E-3</v>
      </c>
      <c r="N105" s="12">
        <v>4.4328951391010701E-3</v>
      </c>
      <c r="O105" s="12">
        <v>4.8829882988298871E-2</v>
      </c>
      <c r="P105" s="12">
        <v>3.0273437499999944E-2</v>
      </c>
      <c r="Q105" s="138">
        <v>2.6317297088268247E-3</v>
      </c>
      <c r="R105" s="138">
        <v>9.070778946787433E-3</v>
      </c>
    </row>
    <row r="106" spans="1:18" ht="13" x14ac:dyDescent="0.3">
      <c r="A106" s="2">
        <v>45996</v>
      </c>
      <c r="B106" s="12">
        <v>-8.8999644001422091E-4</v>
      </c>
      <c r="C106" s="12">
        <v>-1.0044133313042105E-2</v>
      </c>
      <c r="D106" s="12">
        <v>3.4112851319459417E-2</v>
      </c>
      <c r="E106" s="12">
        <v>3.981042654028439E-2</v>
      </c>
      <c r="L106" s="2">
        <v>45996</v>
      </c>
      <c r="M106" s="12">
        <v>-8.8999644001422091E-4</v>
      </c>
      <c r="N106" s="12">
        <v>-1.0044133313042105E-2</v>
      </c>
      <c r="O106" s="12">
        <v>3.4112851319459417E-2</v>
      </c>
      <c r="P106" s="12">
        <v>3.981042654028439E-2</v>
      </c>
      <c r="Q106" s="138">
        <v>-2.8955178041490666E-3</v>
      </c>
      <c r="R106" s="138">
        <v>6.6991066178507964E-3</v>
      </c>
    </row>
    <row r="107" spans="1:18" ht="13" x14ac:dyDescent="0.3">
      <c r="A107" s="2">
        <v>45999</v>
      </c>
      <c r="B107" s="12">
        <v>1.7815784785319413E-3</v>
      </c>
      <c r="C107" s="12">
        <v>1.8447348193697856E-3</v>
      </c>
      <c r="D107" s="12">
        <v>6.6390041493775993E-3</v>
      </c>
      <c r="E107" s="12">
        <v>-1.549680948040112E-2</v>
      </c>
      <c r="L107" s="2">
        <v>45999</v>
      </c>
      <c r="M107" s="12">
        <v>1.7815784785319413E-3</v>
      </c>
      <c r="N107" s="12">
        <v>1.8447348193697856E-3</v>
      </c>
      <c r="O107" s="12">
        <v>6.6390041493775993E-3</v>
      </c>
      <c r="P107" s="12">
        <v>-1.549680948040112E-2</v>
      </c>
      <c r="Q107" s="138">
        <v>9.5985719617127684E-5</v>
      </c>
      <c r="R107" s="138">
        <v>-3.7176129779105585E-5</v>
      </c>
    </row>
    <row r="108" spans="1:18" ht="13" x14ac:dyDescent="0.3">
      <c r="A108" s="2">
        <v>46000</v>
      </c>
      <c r="B108" s="12">
        <v>8.5363684865730118E-3</v>
      </c>
      <c r="C108" s="12">
        <v>8.7463556851310898E-3</v>
      </c>
      <c r="D108" s="12">
        <v>4.5342126957955246E-3</v>
      </c>
      <c r="E108" s="12">
        <v>1.2962962962963016E-2</v>
      </c>
      <c r="L108" s="2">
        <v>46000</v>
      </c>
      <c r="M108" s="12">
        <v>8.5363684865730118E-3</v>
      </c>
      <c r="N108" s="12">
        <v>8.7463556851310898E-3</v>
      </c>
      <c r="O108" s="12">
        <v>4.5342126957955246E-3</v>
      </c>
      <c r="P108" s="12">
        <v>1.2962962962963016E-2</v>
      </c>
      <c r="Q108" s="138">
        <v>3.267498701810393E-3</v>
      </c>
      <c r="R108" s="138">
        <v>6.0499251087620881E-3</v>
      </c>
    </row>
    <row r="109" spans="1:18" ht="13" x14ac:dyDescent="0.3">
      <c r="A109" s="2">
        <v>46001</v>
      </c>
      <c r="B109" s="12">
        <v>-6.5244225004408253E-3</v>
      </c>
      <c r="C109" s="12">
        <v>1.551566778217235E-2</v>
      </c>
      <c r="D109" s="12">
        <v>-2.1337710299548607E-2</v>
      </c>
      <c r="E109" s="12">
        <v>-1.2797074954296212E-2</v>
      </c>
      <c r="L109" s="2">
        <v>46001</v>
      </c>
      <c r="M109" s="12">
        <v>-6.5244225004408253E-3</v>
      </c>
      <c r="N109" s="12">
        <v>1.551566778217235E-2</v>
      </c>
      <c r="O109" s="12">
        <v>-2.1337710299548607E-2</v>
      </c>
      <c r="P109" s="12">
        <v>-1.2797074954296212E-2</v>
      </c>
      <c r="Q109" s="138">
        <v>-2.9434504835668986E-3</v>
      </c>
      <c r="R109" s="138">
        <v>-5.791819960386988E-4</v>
      </c>
    </row>
    <row r="110" spans="1:18" ht="13" x14ac:dyDescent="0.3">
      <c r="A110" s="2">
        <v>46002</v>
      </c>
      <c r="B110" s="12">
        <v>1.5974440894568665E-2</v>
      </c>
      <c r="C110" s="12">
        <v>2.3966446974235982E-2</v>
      </c>
      <c r="D110" s="12">
        <v>3.5639412997902431E-3</v>
      </c>
      <c r="E110" s="12">
        <v>9.2592592592587327E-4</v>
      </c>
      <c r="L110" s="2">
        <v>46002</v>
      </c>
      <c r="M110" s="12">
        <v>1.5974440894568665E-2</v>
      </c>
      <c r="N110" s="12">
        <v>2.3966446974235982E-2</v>
      </c>
      <c r="O110" s="12">
        <v>3.5639412997902431E-3</v>
      </c>
      <c r="P110" s="12">
        <v>9.2592592592587327E-4</v>
      </c>
      <c r="Q110" s="138">
        <v>6.0267189073000245E-3</v>
      </c>
      <c r="R110" s="138">
        <v>7.1277114670541637E-3</v>
      </c>
    </row>
    <row r="111" spans="1:18" ht="13" x14ac:dyDescent="0.3">
      <c r="A111" s="2">
        <v>46003</v>
      </c>
      <c r="B111" s="12">
        <v>-9.6086652690427331E-3</v>
      </c>
      <c r="C111" s="12">
        <v>-1.2873025160912748E-2</v>
      </c>
      <c r="D111" s="12">
        <v>2.0889910173386554E-3</v>
      </c>
      <c r="E111" s="12">
        <v>-1.8501387604069254E-3</v>
      </c>
      <c r="L111" s="2">
        <v>46003</v>
      </c>
      <c r="M111" s="12">
        <v>-9.6086652690427331E-3</v>
      </c>
      <c r="N111" s="12">
        <v>-1.2873025160912748E-2</v>
      </c>
      <c r="O111" s="12">
        <v>2.0889910173386554E-3</v>
      </c>
      <c r="P111" s="12">
        <v>-1.8501387604069254E-3</v>
      </c>
      <c r="Q111" s="138">
        <v>-5.1422352958759698E-3</v>
      </c>
      <c r="R111" s="138">
        <v>-4.7706595611586708E-3</v>
      </c>
    </row>
    <row r="112" spans="1:18" ht="13" x14ac:dyDescent="0.3">
      <c r="A112" s="2">
        <v>46006</v>
      </c>
      <c r="B112" s="12">
        <v>2.1167754454048355E-2</v>
      </c>
      <c r="C112" s="12">
        <v>2.2969768820391184E-2</v>
      </c>
      <c r="D112" s="12">
        <v>-1.1257035647279532E-2</v>
      </c>
      <c r="E112" s="12">
        <v>1.0194624652455924E-2</v>
      </c>
      <c r="L112" s="2">
        <v>46006</v>
      </c>
      <c r="M112" s="12">
        <v>2.1167754454048355E-2</v>
      </c>
      <c r="N112" s="12">
        <v>2.2969768820391184E-2</v>
      </c>
      <c r="O112" s="12">
        <v>-1.1257035647279532E-2</v>
      </c>
      <c r="P112" s="12">
        <v>1.0194624652455924E-2</v>
      </c>
      <c r="Q112" s="138">
        <v>1.4470534537696835E-2</v>
      </c>
      <c r="R112" s="138">
        <v>1.3195148441873792E-3</v>
      </c>
    </row>
    <row r="113" spans="1:18" ht="13" x14ac:dyDescent="0.3">
      <c r="A113" s="2">
        <v>46007</v>
      </c>
      <c r="B113" s="12">
        <v>-1.0364484366901605E-3</v>
      </c>
      <c r="C113" s="12">
        <v>6.8086339272779781E-3</v>
      </c>
      <c r="D113" s="12">
        <v>-8.8551549652119265E-3</v>
      </c>
      <c r="E113" s="12">
        <v>-1.1009174311926632E-2</v>
      </c>
      <c r="L113" s="2">
        <v>46007</v>
      </c>
      <c r="M113" s="12">
        <v>-1.0364484366901605E-3</v>
      </c>
      <c r="N113" s="12">
        <v>6.8086339272779781E-3</v>
      </c>
      <c r="O113" s="12">
        <v>-8.8551549652119265E-3</v>
      </c>
      <c r="P113" s="12">
        <v>-1.1009174311926632E-2</v>
      </c>
      <c r="Q113" s="138">
        <v>-2.6501498907287851E-3</v>
      </c>
      <c r="R113" s="138">
        <v>-5.3235317247492669E-3</v>
      </c>
    </row>
    <row r="114" spans="1:18" ht="13" x14ac:dyDescent="0.3">
      <c r="A114" s="2">
        <v>46008</v>
      </c>
      <c r="B114" s="12">
        <v>8.1272695832612322E-3</v>
      </c>
      <c r="C114" s="12">
        <v>1.4388489208633094E-2</v>
      </c>
      <c r="D114" s="12">
        <v>-8.2961072112316646E-3</v>
      </c>
      <c r="E114" s="12">
        <v>-8.3487940630796991E-3</v>
      </c>
      <c r="L114" s="2">
        <v>46008</v>
      </c>
      <c r="M114" s="12">
        <v>8.1272695832612322E-3</v>
      </c>
      <c r="N114" s="12">
        <v>1.4388489208633094E-2</v>
      </c>
      <c r="O114" s="12">
        <v>-8.2961072112316646E-3</v>
      </c>
      <c r="P114" s="12">
        <v>-8.3487940630796991E-3</v>
      </c>
      <c r="Q114" s="138">
        <v>2.5864842410421606E-3</v>
      </c>
      <c r="R114" s="138">
        <v>-4.3783454597903313E-3</v>
      </c>
    </row>
    <row r="115" spans="1:18" ht="13" x14ac:dyDescent="0.3">
      <c r="A115" s="2">
        <v>46009</v>
      </c>
      <c r="B115" s="12">
        <v>9.2624356775300627E-3</v>
      </c>
      <c r="C115" s="12">
        <v>5.673758865248308E-3</v>
      </c>
      <c r="D115" s="12">
        <v>-7.2930072930072138E-3</v>
      </c>
      <c r="E115" s="12">
        <v>-1.9644527595884084E-2</v>
      </c>
      <c r="L115" s="2">
        <v>46009</v>
      </c>
      <c r="M115" s="12">
        <v>9.2624356775300627E-3</v>
      </c>
      <c r="N115" s="12">
        <v>5.673758865248308E-3</v>
      </c>
      <c r="O115" s="12">
        <v>-7.2930072930072138E-3</v>
      </c>
      <c r="P115" s="12">
        <v>-1.9644527595884084E-2</v>
      </c>
      <c r="Q115" s="138">
        <v>8.459497028421031E-3</v>
      </c>
      <c r="R115" s="138">
        <v>9.5063127410917742E-3</v>
      </c>
    </row>
    <row r="116" spans="1:18" ht="13" x14ac:dyDescent="0.3">
      <c r="A116" s="2">
        <v>46010</v>
      </c>
      <c r="B116" s="12">
        <v>5.0985723997279669E-3</v>
      </c>
      <c r="C116" s="12">
        <v>-6.2059238363894485E-3</v>
      </c>
      <c r="D116" s="12">
        <v>9.507346585998222E-3</v>
      </c>
      <c r="E116" s="12">
        <v>2.8625954198473014E-3</v>
      </c>
      <c r="L116" s="2">
        <v>46010</v>
      </c>
      <c r="M116" s="12">
        <v>5.0985723997279669E-3</v>
      </c>
      <c r="N116" s="12">
        <v>-6.2059238363894485E-3</v>
      </c>
      <c r="O116" s="12">
        <v>9.507346585998222E-3</v>
      </c>
      <c r="P116" s="12">
        <v>2.8625954198473014E-3</v>
      </c>
      <c r="Q116" s="138">
        <v>6.5702608802680838E-3</v>
      </c>
      <c r="R116" s="138">
        <v>3.1712938028312099E-3</v>
      </c>
    </row>
    <row r="117" spans="1:18" ht="13" x14ac:dyDescent="0.3">
      <c r="A117" s="2">
        <v>46013</v>
      </c>
      <c r="B117" s="12">
        <v>-5.410889414947587E-3</v>
      </c>
      <c r="C117" s="12">
        <v>-8.7993187624182574E-3</v>
      </c>
      <c r="D117" s="12">
        <v>-8.7756849315067768E-3</v>
      </c>
      <c r="E117" s="12">
        <v>6.6603235014272393E-3</v>
      </c>
      <c r="L117" s="2">
        <v>46013</v>
      </c>
      <c r="M117" s="12">
        <v>-5.410889414947587E-3</v>
      </c>
      <c r="N117" s="12">
        <v>-8.7993187624182574E-3</v>
      </c>
      <c r="O117" s="12">
        <v>-8.7756849315067768E-3</v>
      </c>
      <c r="P117" s="12">
        <v>6.6603235014272393E-3</v>
      </c>
      <c r="Q117" s="138">
        <v>-4.2415774638493364E-3</v>
      </c>
      <c r="R117" s="138">
        <v>2.4725004962719537E-5</v>
      </c>
    </row>
    <row r="118" spans="1:18" ht="13" x14ac:dyDescent="0.3">
      <c r="A118" s="2">
        <v>46014</v>
      </c>
      <c r="B118" s="12">
        <v>-1.8701122067322736E-3</v>
      </c>
      <c r="C118" s="12">
        <v>1.4318442153492886E-3</v>
      </c>
      <c r="D118" s="12">
        <v>2.5912329950334148E-3</v>
      </c>
      <c r="E118" s="12">
        <v>-8.5066162570887668E-3</v>
      </c>
      <c r="L118" s="2">
        <v>46014</v>
      </c>
      <c r="M118" s="12">
        <v>-1.8701122067322736E-3</v>
      </c>
      <c r="N118" s="12">
        <v>1.4318442153492886E-3</v>
      </c>
      <c r="O118" s="12">
        <v>2.5912329950334148E-3</v>
      </c>
      <c r="P118" s="12">
        <v>-8.5066162570887668E-3</v>
      </c>
      <c r="Q118" s="138">
        <v>5.3027522679731267E-4</v>
      </c>
      <c r="R118" s="138">
        <v>1.734239611869353E-3</v>
      </c>
    </row>
    <row r="119" spans="1:18" ht="13" x14ac:dyDescent="0.3">
      <c r="A119" s="2">
        <v>46015</v>
      </c>
      <c r="B119" s="12">
        <v>0</v>
      </c>
      <c r="C119" s="12">
        <v>0</v>
      </c>
      <c r="D119" s="12">
        <v>0</v>
      </c>
      <c r="E119" s="12">
        <v>0</v>
      </c>
      <c r="L119" s="2">
        <v>46015</v>
      </c>
      <c r="M119" s="12">
        <v>0</v>
      </c>
      <c r="N119" s="12">
        <v>0</v>
      </c>
      <c r="O119" s="12">
        <v>0</v>
      </c>
      <c r="P119" s="12">
        <v>0</v>
      </c>
      <c r="Q119" s="138">
        <v>0</v>
      </c>
      <c r="R119" s="138">
        <v>0</v>
      </c>
    </row>
    <row r="120" spans="1:18" ht="13" x14ac:dyDescent="0.3">
      <c r="A120" s="2">
        <v>46016</v>
      </c>
      <c r="B120" s="12">
        <v>0</v>
      </c>
      <c r="C120" s="12">
        <v>0</v>
      </c>
      <c r="D120" s="12">
        <v>0</v>
      </c>
      <c r="E120" s="12">
        <v>0</v>
      </c>
      <c r="L120" s="2">
        <v>46016</v>
      </c>
      <c r="M120" s="12">
        <v>0</v>
      </c>
      <c r="N120" s="12">
        <v>0</v>
      </c>
      <c r="O120" s="12">
        <v>0</v>
      </c>
      <c r="P120" s="12">
        <v>0</v>
      </c>
      <c r="Q120" s="138">
        <v>0</v>
      </c>
      <c r="R120" s="138">
        <v>0</v>
      </c>
    </row>
    <row r="121" spans="1:18" ht="13" x14ac:dyDescent="0.3">
      <c r="A121" s="2">
        <v>46017</v>
      </c>
      <c r="B121" s="12">
        <v>0</v>
      </c>
      <c r="C121" s="12">
        <v>0</v>
      </c>
      <c r="D121" s="12">
        <v>0</v>
      </c>
      <c r="E121" s="12">
        <v>0</v>
      </c>
      <c r="L121" s="2">
        <v>46017</v>
      </c>
      <c r="M121" s="12">
        <v>0</v>
      </c>
      <c r="N121" s="12">
        <v>0</v>
      </c>
      <c r="O121" s="12">
        <v>0</v>
      </c>
      <c r="P121" s="12">
        <v>0</v>
      </c>
      <c r="Q121" s="138">
        <v>0</v>
      </c>
      <c r="R121" s="138">
        <v>0</v>
      </c>
    </row>
    <row r="122" spans="1:18" ht="13" x14ac:dyDescent="0.3">
      <c r="A122" s="2">
        <v>46020</v>
      </c>
      <c r="B122" s="12">
        <v>-5.6208482370976596E-3</v>
      </c>
      <c r="C122" s="12">
        <v>-8.7217615098655905E-3</v>
      </c>
      <c r="D122" s="12">
        <v>4.7383157441309252E-3</v>
      </c>
      <c r="E122" s="12">
        <v>-7.6263107721640739E-3</v>
      </c>
      <c r="L122" s="2">
        <v>46020</v>
      </c>
      <c r="M122" s="12">
        <v>-5.6208482370976596E-3</v>
      </c>
      <c r="N122" s="12">
        <v>-8.7217615098655905E-3</v>
      </c>
      <c r="O122" s="12">
        <v>4.7383157441309252E-3</v>
      </c>
      <c r="P122" s="12">
        <v>-7.6263107721640739E-3</v>
      </c>
      <c r="Q122" s="138">
        <v>-3.9526408354940727E-3</v>
      </c>
      <c r="R122" s="138">
        <v>8.5962451544753786E-4</v>
      </c>
    </row>
    <row r="123" spans="1:18" ht="13" x14ac:dyDescent="0.3">
      <c r="A123" s="2">
        <v>46021</v>
      </c>
      <c r="B123" s="12">
        <v>1.4217197670435113E-2</v>
      </c>
      <c r="C123" s="12">
        <v>2.2933794893985338E-2</v>
      </c>
      <c r="D123" s="12">
        <v>2.143622722400431E-4</v>
      </c>
      <c r="E123" s="12">
        <v>2.8818443804035677E-3</v>
      </c>
      <c r="L123" s="2">
        <v>46021</v>
      </c>
      <c r="M123" s="12">
        <v>1.4217197670435113E-2</v>
      </c>
      <c r="N123" s="12">
        <v>2.2933794893985338E-2</v>
      </c>
      <c r="O123" s="12">
        <v>2.143622722400431E-4</v>
      </c>
      <c r="P123" s="12">
        <v>2.8818443804035677E-3</v>
      </c>
      <c r="Q123" s="138">
        <v>1.1475099943289692E-2</v>
      </c>
      <c r="R123" s="138">
        <v>5.3569415478271131E-3</v>
      </c>
    </row>
    <row r="124" spans="1:18" ht="13" x14ac:dyDescent="0.3">
      <c r="A124" s="2">
        <v>46022</v>
      </c>
      <c r="B124" s="12">
        <v>0</v>
      </c>
      <c r="C124" s="12">
        <v>0</v>
      </c>
      <c r="D124" s="12">
        <v>0</v>
      </c>
      <c r="E124" s="12">
        <v>0</v>
      </c>
      <c r="L124" s="2">
        <v>46022</v>
      </c>
      <c r="M124" s="12">
        <v>0</v>
      </c>
      <c r="N124" s="12">
        <v>0</v>
      </c>
      <c r="O124" s="12">
        <v>0</v>
      </c>
      <c r="P124" s="12">
        <v>0</v>
      </c>
      <c r="Q124" s="138">
        <v>0</v>
      </c>
      <c r="R124" s="138">
        <v>0</v>
      </c>
    </row>
    <row r="125" spans="1:18" ht="13" x14ac:dyDescent="0.3">
      <c r="A125" s="2">
        <v>46023</v>
      </c>
      <c r="B125" s="12">
        <v>0</v>
      </c>
      <c r="C125" s="12">
        <v>0</v>
      </c>
      <c r="D125" s="12">
        <v>0</v>
      </c>
      <c r="E125" s="12">
        <v>0</v>
      </c>
      <c r="L125" s="2">
        <v>46023</v>
      </c>
      <c r="M125" s="12">
        <v>0</v>
      </c>
      <c r="N125" s="12">
        <v>0</v>
      </c>
      <c r="O125" s="12">
        <v>0</v>
      </c>
      <c r="P125" s="12">
        <v>0</v>
      </c>
      <c r="Q125" s="138">
        <v>0</v>
      </c>
      <c r="R125" s="138">
        <v>0</v>
      </c>
    </row>
    <row r="126" spans="1:18" ht="13" x14ac:dyDescent="0.3">
      <c r="A126" s="2">
        <v>46024</v>
      </c>
      <c r="B126" s="12">
        <v>5.9111636547880663E-3</v>
      </c>
      <c r="C126" s="12">
        <v>1.6920473773266293E-3</v>
      </c>
      <c r="D126" s="12">
        <v>2.9361337333904943E-2</v>
      </c>
      <c r="E126" s="12">
        <v>1.628352490421445E-2</v>
      </c>
      <c r="L126" s="2">
        <v>46024</v>
      </c>
      <c r="M126" s="12">
        <v>5.9111636547880663E-3</v>
      </c>
      <c r="N126" s="12">
        <v>1.6920473773266293E-3</v>
      </c>
      <c r="O126" s="12">
        <v>2.9361337333904943E-2</v>
      </c>
      <c r="P126" s="12">
        <v>1.628352490421445E-2</v>
      </c>
      <c r="Q126" s="138">
        <v>8.8073648508340367E-3</v>
      </c>
      <c r="R126" s="138">
        <v>4.1909532876904158E-4</v>
      </c>
    </row>
    <row r="127" spans="1:18" ht="13" x14ac:dyDescent="0.3">
      <c r="A127" s="2">
        <v>46027</v>
      </c>
      <c r="B127" s="12">
        <v>1.4103425117528479E-2</v>
      </c>
      <c r="C127" s="12">
        <v>5.0675675675675592E-3</v>
      </c>
      <c r="D127" s="12">
        <v>-2.2902352696231552E-2</v>
      </c>
      <c r="E127" s="12">
        <v>-1.9792648444863285E-2</v>
      </c>
      <c r="L127" s="2">
        <v>46027</v>
      </c>
      <c r="M127" s="12">
        <v>1.4103425117528479E-2</v>
      </c>
      <c r="N127" s="12">
        <v>5.0675675675675592E-3</v>
      </c>
      <c r="O127" s="12">
        <v>-2.2902352696231552E-2</v>
      </c>
      <c r="P127" s="12">
        <v>-1.9792648444863285E-2</v>
      </c>
      <c r="Q127" s="138">
        <v>1.0602954253532242E-2</v>
      </c>
      <c r="R127" s="138">
        <v>1.2658662356977036E-2</v>
      </c>
    </row>
    <row r="128" spans="1:18" ht="13" x14ac:dyDescent="0.3">
      <c r="A128" s="2">
        <v>46028</v>
      </c>
      <c r="B128" s="12">
        <v>-1.0099337748344362E-2</v>
      </c>
      <c r="C128" s="12">
        <v>-5.1820728291317158E-3</v>
      </c>
      <c r="D128" s="12">
        <v>-7.0317494140208457E-3</v>
      </c>
      <c r="E128" s="12">
        <v>9.6153846153846159E-3</v>
      </c>
      <c r="L128" s="2">
        <v>46028</v>
      </c>
      <c r="M128" s="12">
        <v>-1.0099337748344362E-2</v>
      </c>
      <c r="N128" s="12">
        <v>-5.1820728291317158E-3</v>
      </c>
      <c r="O128" s="12">
        <v>-7.0317494140208457E-3</v>
      </c>
      <c r="P128" s="12">
        <v>9.6153846153846159E-3</v>
      </c>
      <c r="Q128" s="138">
        <v>-3.5074211899567584E-3</v>
      </c>
      <c r="R128" s="138">
        <v>9.0692061366229846E-4</v>
      </c>
    </row>
    <row r="129" spans="1:18" ht="13" x14ac:dyDescent="0.3">
      <c r="A129" s="2">
        <v>46029</v>
      </c>
      <c r="B129" s="12">
        <v>-1.2042147516307085E-2</v>
      </c>
      <c r="C129" s="12">
        <v>-9.5734196818246763E-3</v>
      </c>
      <c r="D129" s="12">
        <v>3.6480686695279335E-3</v>
      </c>
      <c r="E129" s="12">
        <v>-1.1428571428571456E-2</v>
      </c>
      <c r="L129" s="2">
        <v>46029</v>
      </c>
      <c r="M129" s="12">
        <v>-1.2042147516307085E-2</v>
      </c>
      <c r="N129" s="12">
        <v>-9.5734196818246763E-3</v>
      </c>
      <c r="O129" s="12">
        <v>3.6480686695279335E-3</v>
      </c>
      <c r="P129" s="12">
        <v>-1.1428571428571456E-2</v>
      </c>
      <c r="Q129" s="138">
        <v>-4.9369392203234119E-3</v>
      </c>
      <c r="R129" s="138">
        <v>8.3318243204948614E-3</v>
      </c>
    </row>
    <row r="130" spans="1:18" ht="13" x14ac:dyDescent="0.3">
      <c r="A130" s="2">
        <v>46030</v>
      </c>
      <c r="B130" s="12">
        <v>6.4330455391908336E-3</v>
      </c>
      <c r="C130" s="12">
        <v>5.5437100213219705E-3</v>
      </c>
      <c r="D130" s="12">
        <v>-7.4834295488561339E-3</v>
      </c>
      <c r="E130" s="12">
        <v>-3.8535645472060837E-3</v>
      </c>
      <c r="L130" s="2">
        <v>46030</v>
      </c>
      <c r="M130" s="12">
        <v>6.4330455391908336E-3</v>
      </c>
      <c r="N130" s="12">
        <v>5.5437100213219705E-3</v>
      </c>
      <c r="O130" s="12">
        <v>-7.4834295488561339E-3</v>
      </c>
      <c r="P130" s="12">
        <v>-3.8535645472060837E-3</v>
      </c>
      <c r="Q130" s="138">
        <v>3.3003187341019225E-3</v>
      </c>
      <c r="R130" s="138">
        <v>-5.5520636197880757E-5</v>
      </c>
    </row>
    <row r="131" spans="1:18" ht="13" x14ac:dyDescent="0.3">
      <c r="A131" s="2">
        <v>46031</v>
      </c>
      <c r="B131" s="12">
        <v>-2.6913372582001703E-3</v>
      </c>
      <c r="C131" s="12">
        <v>-4.2408821034776843E-4</v>
      </c>
      <c r="D131" s="12">
        <v>-1.1417492460146512E-2</v>
      </c>
      <c r="E131" s="12">
        <v>1.1605415860734899E-2</v>
      </c>
      <c r="L131" s="2">
        <v>46031</v>
      </c>
      <c r="M131" s="12">
        <v>-2.6913372582001703E-3</v>
      </c>
      <c r="N131" s="12">
        <v>-4.2408821034776843E-4</v>
      </c>
      <c r="O131" s="12">
        <v>-1.1417492460146512E-2</v>
      </c>
      <c r="P131" s="12">
        <v>1.1605415860734899E-2</v>
      </c>
      <c r="Q131" s="138">
        <v>7.2136137338471107E-4</v>
      </c>
      <c r="R131" s="138">
        <v>5.4803966998345881E-3</v>
      </c>
    </row>
    <row r="132" spans="1:18" ht="13" x14ac:dyDescent="0.3">
      <c r="A132" s="2">
        <v>46034</v>
      </c>
      <c r="B132" s="12">
        <v>1.0457075392140225E-2</v>
      </c>
      <c r="C132" s="12">
        <v>6.3640220619431889E-3</v>
      </c>
      <c r="D132" s="12">
        <v>-1.1549357158422339E-2</v>
      </c>
      <c r="E132" s="12">
        <v>0</v>
      </c>
      <c r="L132" s="2">
        <v>46034</v>
      </c>
      <c r="M132" s="12">
        <v>1.0457075392140225E-2</v>
      </c>
      <c r="N132" s="12">
        <v>6.3640220619431889E-3</v>
      </c>
      <c r="O132" s="12">
        <v>-1.1549357158422339E-2</v>
      </c>
      <c r="P132" s="12">
        <v>0</v>
      </c>
      <c r="Q132" s="138">
        <v>1.0515964215714452E-3</v>
      </c>
      <c r="R132" s="138">
        <v>5.4218925015903007E-3</v>
      </c>
    </row>
    <row r="133" spans="1:18" ht="13" x14ac:dyDescent="0.3">
      <c r="A133" s="2">
        <v>46035</v>
      </c>
      <c r="B133" s="12">
        <v>-1.6691704222991917E-4</v>
      </c>
      <c r="C133" s="12">
        <v>4.0753232152895766E-3</v>
      </c>
      <c r="D133" s="12">
        <v>-2.1164021164021184E-2</v>
      </c>
      <c r="E133" s="12">
        <v>-2.1988527724665367E-2</v>
      </c>
      <c r="L133" s="2">
        <v>46035</v>
      </c>
      <c r="M133" s="12">
        <v>-1.6691704222991917E-4</v>
      </c>
      <c r="N133" s="12">
        <v>4.0753232152895766E-3</v>
      </c>
      <c r="O133" s="12">
        <v>-2.1164021164021184E-2</v>
      </c>
      <c r="P133" s="12">
        <v>-2.1988527724665367E-2</v>
      </c>
      <c r="Q133" s="138">
        <v>-4.8607383144717098E-3</v>
      </c>
      <c r="R133" s="138">
        <v>-1.0632065441449126E-3</v>
      </c>
    </row>
    <row r="134" spans="1:18" ht="13" x14ac:dyDescent="0.3">
      <c r="A134" s="2">
        <v>46036</v>
      </c>
      <c r="B134" s="12">
        <v>-2.8380634390651666E-3</v>
      </c>
      <c r="C134" s="12">
        <v>-6.9979006298106583E-4</v>
      </c>
      <c r="D134" s="12">
        <v>1.9594594594594696E-2</v>
      </c>
      <c r="E134" s="12">
        <v>8.7976539589443379E-3</v>
      </c>
      <c r="L134" s="2">
        <v>46036</v>
      </c>
      <c r="M134" s="12">
        <v>-2.8380634390651666E-3</v>
      </c>
      <c r="N134" s="12">
        <v>-6.9979006298106583E-4</v>
      </c>
      <c r="O134" s="12">
        <v>1.9594594594594696E-2</v>
      </c>
      <c r="P134" s="12">
        <v>8.7976539589443379E-3</v>
      </c>
      <c r="Q134" s="138">
        <v>3.6303293721233992E-3</v>
      </c>
      <c r="R134" s="138">
        <v>-4.1752193839870331E-3</v>
      </c>
    </row>
    <row r="135" spans="1:18" ht="13" x14ac:dyDescent="0.3">
      <c r="A135" s="2">
        <v>46037</v>
      </c>
      <c r="B135" s="12">
        <v>5.1900217646073492E-3</v>
      </c>
      <c r="C135" s="12">
        <v>1.3445378151260415E-2</v>
      </c>
      <c r="D135" s="12">
        <v>-7.7313894411310223E-3</v>
      </c>
      <c r="E135" s="12">
        <v>1.9379844961240585E-3</v>
      </c>
      <c r="L135" s="2">
        <v>46037</v>
      </c>
      <c r="M135" s="12">
        <v>5.1900217646073492E-3</v>
      </c>
      <c r="N135" s="12">
        <v>1.3445378151260415E-2</v>
      </c>
      <c r="O135" s="12">
        <v>-7.7313894411310223E-3</v>
      </c>
      <c r="P135" s="12">
        <v>1.9379844961240585E-3</v>
      </c>
      <c r="Q135" s="138">
        <v>3.9152772207261474E-3</v>
      </c>
      <c r="R135" s="138">
        <v>3.0407650649425981E-3</v>
      </c>
    </row>
    <row r="136" spans="1:18" ht="13" x14ac:dyDescent="0.3">
      <c r="A136" s="2">
        <v>46038</v>
      </c>
      <c r="B136" s="12">
        <v>-1.0659560293137771E-2</v>
      </c>
      <c r="C136" s="12">
        <v>3.7313432835820344E-3</v>
      </c>
      <c r="D136" s="12">
        <v>-1.0908281389136286E-2</v>
      </c>
      <c r="E136" s="12">
        <v>-1.6441005802707957E-2</v>
      </c>
      <c r="L136" s="2">
        <v>46038</v>
      </c>
      <c r="M136" s="12">
        <v>-1.0659560293137771E-2</v>
      </c>
      <c r="N136" s="12">
        <v>3.7313432835820344E-3</v>
      </c>
      <c r="O136" s="12">
        <v>-1.0908281389136286E-2</v>
      </c>
      <c r="P136" s="12">
        <v>-1.6441005802707957E-2</v>
      </c>
      <c r="Q136" s="138">
        <v>-5.0278843749660903E-4</v>
      </c>
      <c r="R136" s="138">
        <v>-3.0730004090992356E-3</v>
      </c>
    </row>
    <row r="137" spans="1:18" ht="13" x14ac:dyDescent="0.3">
      <c r="A137" s="2">
        <v>46041</v>
      </c>
      <c r="B137" s="12">
        <v>-6.9023569023569644E-3</v>
      </c>
      <c r="C137" s="12">
        <v>-1.5282940933498548E-2</v>
      </c>
      <c r="D137" s="12">
        <v>-3.7137069547602937E-2</v>
      </c>
      <c r="E137" s="12">
        <v>-2.6548672566371709E-2</v>
      </c>
      <c r="L137" s="2">
        <v>46041</v>
      </c>
      <c r="M137" s="12">
        <v>-6.9023569023569644E-3</v>
      </c>
      <c r="N137" s="12">
        <v>-1.5282940933498548E-2</v>
      </c>
      <c r="O137" s="12">
        <v>-3.7137069547602937E-2</v>
      </c>
      <c r="P137" s="12">
        <v>-2.6548672566371709E-2</v>
      </c>
      <c r="Q137" s="138">
        <v>-1.2911168333954164E-2</v>
      </c>
      <c r="R137" s="138">
        <v>-1.205109188522994E-2</v>
      </c>
    </row>
    <row r="138" spans="1:18" ht="13" x14ac:dyDescent="0.3">
      <c r="A138" s="2">
        <v>46042</v>
      </c>
      <c r="B138" s="12">
        <v>-2.4410917104594022E-2</v>
      </c>
      <c r="C138" s="12">
        <v>-4.1946308724831816E-3</v>
      </c>
      <c r="D138" s="12">
        <v>4.6750818139316436E-3</v>
      </c>
      <c r="E138" s="12">
        <v>-2.0707070707070677E-2</v>
      </c>
      <c r="L138" s="2">
        <v>46042</v>
      </c>
      <c r="M138" s="12">
        <v>-2.4410917104594022E-2</v>
      </c>
      <c r="N138" s="12">
        <v>-4.1946308724831816E-3</v>
      </c>
      <c r="O138" s="12">
        <v>4.6750818139316436E-3</v>
      </c>
      <c r="P138" s="12">
        <v>-2.0707070707070677E-2</v>
      </c>
      <c r="Q138" s="138">
        <v>-1.154636278553425E-2</v>
      </c>
      <c r="R138" s="138">
        <v>-1.065875493764345E-2</v>
      </c>
    </row>
    <row r="139" spans="1:18" ht="13" x14ac:dyDescent="0.3">
      <c r="A139" s="2">
        <v>46043</v>
      </c>
      <c r="B139" s="12">
        <v>4.3440486533449793E-3</v>
      </c>
      <c r="C139" s="12">
        <v>-1.165402976691938E-2</v>
      </c>
      <c r="D139" s="12">
        <v>3.5365286179618503E-2</v>
      </c>
      <c r="E139" s="12">
        <v>6.2403300670448657E-2</v>
      </c>
      <c r="L139" s="2">
        <v>46043</v>
      </c>
      <c r="M139" s="12">
        <v>4.3440486533449793E-3</v>
      </c>
      <c r="N139" s="12">
        <v>-1.165402976691938E-2</v>
      </c>
      <c r="O139" s="12">
        <v>3.5365286179618503E-2</v>
      </c>
      <c r="P139" s="12">
        <v>6.2403300670448657E-2</v>
      </c>
      <c r="Q139" s="138">
        <v>-6.0036522159586667E-3</v>
      </c>
      <c r="R139" s="138">
        <v>-5.7738564744395761E-3</v>
      </c>
    </row>
    <row r="140" spans="1:18" ht="13" x14ac:dyDescent="0.3">
      <c r="A140" s="2">
        <v>46044</v>
      </c>
      <c r="B140" s="12">
        <v>1.1245674740484343E-2</v>
      </c>
      <c r="C140" s="12">
        <v>2.9549651939195884E-2</v>
      </c>
      <c r="D140" s="12">
        <v>-9.6629213483146008E-3</v>
      </c>
      <c r="E140" s="12">
        <v>1.4563106796116505E-2</v>
      </c>
      <c r="L140" s="2">
        <v>46044</v>
      </c>
      <c r="M140" s="12">
        <v>1.1245674740484343E-2</v>
      </c>
      <c r="N140" s="12">
        <v>2.9549651939195884E-2</v>
      </c>
      <c r="O140" s="12">
        <v>-9.6629213483146008E-3</v>
      </c>
      <c r="P140" s="12">
        <v>1.4563106796116505E-2</v>
      </c>
      <c r="Q140" s="138">
        <v>1.4164393317053126E-2</v>
      </c>
      <c r="R140" s="138">
        <v>1.3574654285429756E-2</v>
      </c>
    </row>
    <row r="141" spans="1:18" ht="13" x14ac:dyDescent="0.3">
      <c r="A141" s="2">
        <v>46045</v>
      </c>
      <c r="B141" s="12">
        <v>-9.580838323353302E-3</v>
      </c>
      <c r="C141" s="12">
        <v>-9.7971574444596903E-3</v>
      </c>
      <c r="D141" s="12">
        <v>-8.395734059450816E-3</v>
      </c>
      <c r="E141" s="12">
        <v>1.2440191387559781E-2</v>
      </c>
      <c r="L141" s="2">
        <v>46045</v>
      </c>
      <c r="M141" s="12">
        <v>-9.580838323353302E-3</v>
      </c>
      <c r="N141" s="12">
        <v>-9.7971574444596903E-3</v>
      </c>
      <c r="O141" s="12">
        <v>-8.395734059450816E-3</v>
      </c>
      <c r="P141" s="12">
        <v>1.2440191387559781E-2</v>
      </c>
      <c r="Q141" s="138">
        <v>-6.0668305130197166E-3</v>
      </c>
      <c r="R141" s="138">
        <v>1.6554206027890603E-3</v>
      </c>
    </row>
    <row r="142" spans="1:18" ht="13" x14ac:dyDescent="0.3">
      <c r="A142" s="2">
        <v>46048</v>
      </c>
      <c r="B142" s="12">
        <v>1.3301088270858519E-2</v>
      </c>
      <c r="C142" s="12">
        <v>8.0824972129319717E-3</v>
      </c>
      <c r="D142" s="12">
        <v>3.4324942791761686E-3</v>
      </c>
      <c r="E142" s="12">
        <v>-1.0396975425330759E-2</v>
      </c>
      <c r="L142" s="2">
        <v>46048</v>
      </c>
      <c r="M142" s="12">
        <v>1.3301088270858519E-2</v>
      </c>
      <c r="N142" s="12">
        <v>8.0824972129319717E-3</v>
      </c>
      <c r="O142" s="12">
        <v>3.4324942791761686E-3</v>
      </c>
      <c r="P142" s="12">
        <v>-1.0396975425330759E-2</v>
      </c>
      <c r="Q142" s="138">
        <v>3.4580204797142605E-3</v>
      </c>
      <c r="R142" s="138">
        <v>2.9253624920716204E-3</v>
      </c>
    </row>
    <row r="143" spans="1:18" ht="13" x14ac:dyDescent="0.3">
      <c r="A143" s="2">
        <v>46049</v>
      </c>
      <c r="B143" s="12">
        <v>1.5172178656665602E-2</v>
      </c>
      <c r="C143" s="12">
        <v>2.1288360519767652E-2</v>
      </c>
      <c r="D143" s="12">
        <v>-7.7537058152794391E-3</v>
      </c>
      <c r="E143" s="12">
        <v>-1.5281757402101323E-2</v>
      </c>
      <c r="L143" s="2">
        <v>46049</v>
      </c>
      <c r="M143" s="12">
        <v>1.5172178656665602E-2</v>
      </c>
      <c r="N143" s="12">
        <v>2.1288360519767652E-2</v>
      </c>
      <c r="O143" s="12">
        <v>-7.7537058152794391E-3</v>
      </c>
      <c r="P143" s="12">
        <v>-1.5281757402101323E-2</v>
      </c>
      <c r="Q143" s="138">
        <v>1.1462296935926543E-2</v>
      </c>
      <c r="R143" s="138">
        <v>-7.7364188991830066E-4</v>
      </c>
    </row>
    <row r="144" spans="1:18" ht="13" x14ac:dyDescent="0.3">
      <c r="A144" s="2">
        <v>46050</v>
      </c>
      <c r="B144" s="12">
        <v>-1.4273719563392101E-2</v>
      </c>
      <c r="C144" s="12">
        <v>-2.1927449918787093E-2</v>
      </c>
      <c r="D144" s="12">
        <v>2.2983222247759463E-3</v>
      </c>
      <c r="E144" s="12">
        <v>-1.2609117361784649E-2</v>
      </c>
      <c r="L144" s="2">
        <v>46050</v>
      </c>
      <c r="M144" s="12">
        <v>-1.4273719563392101E-2</v>
      </c>
      <c r="N144" s="12">
        <v>-2.1927449918787093E-2</v>
      </c>
      <c r="O144" s="12">
        <v>2.2983222247759463E-3</v>
      </c>
      <c r="P144" s="12">
        <v>-1.2609117361784649E-2</v>
      </c>
      <c r="Q144" s="138">
        <v>-7.7835327002917726E-3</v>
      </c>
      <c r="R144" s="138">
        <v>-1.7560031245411093E-3</v>
      </c>
    </row>
    <row r="145" spans="1:18" ht="13" x14ac:dyDescent="0.3">
      <c r="A145" s="2">
        <v>46051</v>
      </c>
      <c r="B145" s="12">
        <v>-5.1107325383305362E-3</v>
      </c>
      <c r="C145" s="12">
        <v>-2.7677830058137602E-4</v>
      </c>
      <c r="D145" s="12">
        <v>1.3758312313690041E-3</v>
      </c>
      <c r="E145" s="12">
        <v>1.5717092337917571E-2</v>
      </c>
      <c r="L145" s="2">
        <v>46051</v>
      </c>
      <c r="M145" s="12">
        <v>-5.1107325383305362E-3</v>
      </c>
      <c r="N145" s="12">
        <v>-2.7677830058137602E-4</v>
      </c>
      <c r="O145" s="12">
        <v>1.3758312313690041E-3</v>
      </c>
      <c r="P145" s="12">
        <v>1.5717092337917571E-2</v>
      </c>
      <c r="Q145" s="138">
        <v>1.7262105742198701E-5</v>
      </c>
      <c r="R145" s="138">
        <v>-2.0358365805514905E-2</v>
      </c>
    </row>
    <row r="146" spans="1:18" ht="13" x14ac:dyDescent="0.3">
      <c r="A146" s="2">
        <v>46052</v>
      </c>
      <c r="B146" s="12">
        <v>2.1575342465753482E-2</v>
      </c>
      <c r="C146" s="12">
        <v>1.6749723145072094E-2</v>
      </c>
      <c r="D146" s="12">
        <v>1.8319212273871833E-3</v>
      </c>
      <c r="E146" s="12">
        <v>-3.8684719535783912E-3</v>
      </c>
      <c r="L146" s="2">
        <v>46052</v>
      </c>
      <c r="M146" s="12">
        <v>2.1575342465753482E-2</v>
      </c>
      <c r="N146" s="12">
        <v>1.6749723145072094E-2</v>
      </c>
      <c r="O146" s="12">
        <v>1.8319212273871833E-3</v>
      </c>
      <c r="P146" s="12">
        <v>-3.8684719535783912E-3</v>
      </c>
      <c r="Q146" s="138">
        <v>1.0020134172579371E-2</v>
      </c>
      <c r="R146" s="138">
        <v>9.6726730770449552E-3</v>
      </c>
    </row>
    <row r="147" spans="1:18" ht="13" x14ac:dyDescent="0.3">
      <c r="A147" s="2">
        <v>46055</v>
      </c>
      <c r="B147" s="12">
        <v>2.1790144150184211E-3</v>
      </c>
      <c r="C147" s="12">
        <v>2.2328114363512602E-2</v>
      </c>
      <c r="D147" s="12">
        <v>8.228571428571415E-3</v>
      </c>
      <c r="E147" s="12">
        <v>-6.7961165048543966E-3</v>
      </c>
      <c r="L147" s="2">
        <v>46055</v>
      </c>
      <c r="M147" s="12">
        <v>2.1790144150184211E-3</v>
      </c>
      <c r="N147" s="12">
        <v>2.2328114363512602E-2</v>
      </c>
      <c r="O147" s="12">
        <v>8.228571428571415E-3</v>
      </c>
      <c r="P147" s="12">
        <v>-6.7961165048543966E-3</v>
      </c>
      <c r="Q147" s="138">
        <v>1.062280728139808E-2</v>
      </c>
      <c r="R147" s="138">
        <v>1.1017708352971811E-2</v>
      </c>
    </row>
    <row r="148" spans="1:18" ht="13" x14ac:dyDescent="0.3">
      <c r="A148" s="2">
        <v>46056</v>
      </c>
      <c r="B148" s="12">
        <v>1.5554440541896633E-2</v>
      </c>
      <c r="C148" s="12">
        <v>2.1574111066719807E-2</v>
      </c>
      <c r="D148" s="12">
        <v>-4.0807073226025777E-3</v>
      </c>
      <c r="E148" s="12">
        <v>2.9325513196480661E-3</v>
      </c>
      <c r="L148" s="2">
        <v>46056</v>
      </c>
      <c r="M148" s="12">
        <v>1.5554440541896633E-2</v>
      </c>
      <c r="N148" s="12">
        <v>2.1574111066719807E-2</v>
      </c>
      <c r="O148" s="12">
        <v>-4.0807073226025777E-3</v>
      </c>
      <c r="P148" s="12">
        <v>2.9325513196480661E-3</v>
      </c>
      <c r="Q148" s="138">
        <v>1.0645083827413849E-2</v>
      </c>
      <c r="R148" s="138">
        <v>9.0957561425691045E-4</v>
      </c>
    </row>
    <row r="149" spans="1:18" ht="13" x14ac:dyDescent="0.3">
      <c r="A149" s="2">
        <v>46057</v>
      </c>
      <c r="B149" s="12">
        <v>9.2226613965744487E-3</v>
      </c>
      <c r="C149" s="12">
        <v>-6.5180550123843054E-3</v>
      </c>
      <c r="D149" s="12">
        <v>3.1185977691782323E-2</v>
      </c>
      <c r="E149" s="12">
        <v>1.9493177387914232E-2</v>
      </c>
      <c r="L149" s="2">
        <v>46057</v>
      </c>
      <c r="M149" s="12">
        <v>9.2226613965744487E-3</v>
      </c>
      <c r="N149" s="12">
        <v>-6.5180550123843054E-3</v>
      </c>
      <c r="O149" s="12">
        <v>3.1185977691782323E-2</v>
      </c>
      <c r="P149" s="12">
        <v>1.9493177387914232E-2</v>
      </c>
      <c r="Q149" s="138">
        <v>3.5433365995749182E-3</v>
      </c>
      <c r="R149" s="138">
        <v>-6.194949784197868E-3</v>
      </c>
    </row>
    <row r="150" spans="1:18" ht="13" x14ac:dyDescent="0.3">
      <c r="A150" s="2">
        <v>46058</v>
      </c>
      <c r="B150" s="12">
        <v>-3.7206266318537816E-2</v>
      </c>
      <c r="C150" s="12">
        <v>-4.1989240257183952E-2</v>
      </c>
      <c r="D150" s="12">
        <v>-2.4282560706401644E-2</v>
      </c>
      <c r="E150" s="12">
        <v>-2.2944550669215982E-2</v>
      </c>
      <c r="L150" s="2">
        <v>46058</v>
      </c>
      <c r="M150" s="12">
        <v>-3.7206266318537816E-2</v>
      </c>
      <c r="N150" s="12">
        <v>-4.1989240257183952E-2</v>
      </c>
      <c r="O150" s="12">
        <v>-2.4282560706401644E-2</v>
      </c>
      <c r="P150" s="12">
        <v>-2.2944550669215982E-2</v>
      </c>
      <c r="Q150" s="138">
        <v>-1.890732482929447E-2</v>
      </c>
      <c r="R150" s="138">
        <v>-5.1365475984662132E-3</v>
      </c>
    </row>
    <row r="151" spans="1:18" ht="13" x14ac:dyDescent="0.3">
      <c r="A151" s="2">
        <v>46059</v>
      </c>
      <c r="B151" s="12">
        <v>1.1186440677966073E-2</v>
      </c>
      <c r="C151" s="12">
        <v>1.2737981098479558E-2</v>
      </c>
      <c r="D151" s="12">
        <v>3.1674208144796506E-3</v>
      </c>
      <c r="E151" s="12">
        <v>-6.8493150684931781E-3</v>
      </c>
      <c r="L151" s="2">
        <v>46059</v>
      </c>
      <c r="M151" s="12">
        <v>1.1186440677966073E-2</v>
      </c>
      <c r="N151" s="12">
        <v>1.2737981098479558E-2</v>
      </c>
      <c r="O151" s="12">
        <v>3.1674208144796506E-3</v>
      </c>
      <c r="P151" s="12">
        <v>-6.8493150684931781E-3</v>
      </c>
      <c r="Q151" s="138">
        <v>9.6327914633203855E-4</v>
      </c>
      <c r="R151" s="138">
        <v>9.165527344090799E-3</v>
      </c>
    </row>
    <row r="152" spans="1:18" ht="13" x14ac:dyDescent="0.3">
      <c r="A152" s="2">
        <v>46062</v>
      </c>
      <c r="B152" s="12">
        <v>1.3912168957425442E-2</v>
      </c>
      <c r="C152" s="12">
        <v>6.3565052745469336E-2</v>
      </c>
      <c r="D152" s="12">
        <v>-7.2169598556608089E-3</v>
      </c>
      <c r="E152" s="12">
        <v>9.8522167487679127E-4</v>
      </c>
      <c r="L152" s="2">
        <v>46062</v>
      </c>
      <c r="M152" s="12">
        <v>1.3912168957425442E-2</v>
      </c>
      <c r="N152" s="12">
        <v>6.3565052745469336E-2</v>
      </c>
      <c r="O152" s="12">
        <v>-7.2169598556608089E-3</v>
      </c>
      <c r="P152" s="12">
        <v>9.8522167487679127E-4</v>
      </c>
      <c r="Q152" s="138">
        <v>1.9513268506432188E-2</v>
      </c>
      <c r="R152" s="138">
        <v>1.1525571887175772E-2</v>
      </c>
    </row>
    <row r="153" spans="1:18" ht="13" x14ac:dyDescent="0.3">
      <c r="A153" s="2">
        <v>46063</v>
      </c>
      <c r="B153" s="12">
        <v>-1.6531658125315489E-4</v>
      </c>
      <c r="C153" s="12">
        <v>-2.6576805696846433E-2</v>
      </c>
      <c r="D153" s="12">
        <v>1.226715129486595E-2</v>
      </c>
      <c r="E153" s="12">
        <v>3.2480314960630037E-2</v>
      </c>
      <c r="L153" s="2">
        <v>46063</v>
      </c>
      <c r="M153" s="12">
        <v>-1.6531658125315489E-4</v>
      </c>
      <c r="N153" s="12">
        <v>-2.6576805696846433E-2</v>
      </c>
      <c r="O153" s="12">
        <v>1.226715129486595E-2</v>
      </c>
      <c r="P153" s="12">
        <v>3.2480314960630037E-2</v>
      </c>
      <c r="Q153" s="138">
        <v>-5.8354638993953791E-4</v>
      </c>
      <c r="R153" s="138">
        <v>-6.5838590849048829E-4</v>
      </c>
    </row>
    <row r="154" spans="1:18" ht="13" x14ac:dyDescent="0.3">
      <c r="A154" s="2">
        <v>46064</v>
      </c>
      <c r="B154" s="12">
        <v>-2.6289682539682509E-2</v>
      </c>
      <c r="C154" s="12">
        <v>-2.5604180274330424E-2</v>
      </c>
      <c r="D154" s="12">
        <v>6.5080789946139845E-3</v>
      </c>
      <c r="E154" s="12">
        <v>0</v>
      </c>
      <c r="L154" s="2">
        <v>46064</v>
      </c>
      <c r="M154" s="12">
        <v>-2.6289682539682509E-2</v>
      </c>
      <c r="N154" s="12">
        <v>-2.5604180274330424E-2</v>
      </c>
      <c r="O154" s="12">
        <v>6.5080789946139845E-3</v>
      </c>
      <c r="P154" s="12">
        <v>0</v>
      </c>
      <c r="Q154" s="138">
        <v>-7.0826306913996471E-3</v>
      </c>
      <c r="R154" s="138">
        <v>-3.9891770227233978E-3</v>
      </c>
    </row>
    <row r="155" spans="1:18" ht="13" x14ac:dyDescent="0.3">
      <c r="A155" s="2">
        <v>46065</v>
      </c>
      <c r="B155" s="12">
        <v>-6.9621327899474219E-3</v>
      </c>
      <c r="C155" s="12">
        <v>-6.0329802922644161E-3</v>
      </c>
      <c r="D155" s="12">
        <v>-2.3411371237458289E-2</v>
      </c>
      <c r="E155" s="12">
        <v>-2.0019065776930491E-2</v>
      </c>
      <c r="L155" s="2">
        <v>46065</v>
      </c>
      <c r="M155" s="12">
        <v>-6.9621327899474219E-3</v>
      </c>
      <c r="N155" s="12">
        <v>-6.0329802922644161E-3</v>
      </c>
      <c r="O155" s="12">
        <v>-2.3411371237458289E-2</v>
      </c>
      <c r="P155" s="12">
        <v>-2.0019065776930491E-2</v>
      </c>
      <c r="Q155" s="138">
        <v>-5.7147115054132476E-3</v>
      </c>
      <c r="R155" s="138">
        <v>-1.2947549032402467E-3</v>
      </c>
    </row>
    <row r="156" spans="1:18" ht="13" x14ac:dyDescent="0.3">
      <c r="A156" s="2">
        <v>46066</v>
      </c>
      <c r="B156" s="12">
        <v>-2.5820793433652497E-2</v>
      </c>
      <c r="C156" s="12">
        <v>-3.7901267871594313E-2</v>
      </c>
      <c r="D156" s="12">
        <v>1.4840182648401957E-2</v>
      </c>
      <c r="E156" s="12">
        <v>7.7821011673151474E-3</v>
      </c>
      <c r="L156" s="2">
        <v>46066</v>
      </c>
      <c r="M156" s="12">
        <v>-2.5820793433652497E-2</v>
      </c>
      <c r="N156" s="12">
        <v>-3.7901267871594313E-2</v>
      </c>
      <c r="O156" s="12">
        <v>1.4840182648401957E-2</v>
      </c>
      <c r="P156" s="12">
        <v>7.7821011673151474E-3</v>
      </c>
      <c r="Q156" s="138">
        <v>-1.9077055614181191E-2</v>
      </c>
      <c r="R156" s="138">
        <v>-3.3081405705269744E-4</v>
      </c>
    </row>
    <row r="157" spans="1:18" ht="13" x14ac:dyDescent="0.3">
      <c r="A157" s="2">
        <v>46069</v>
      </c>
      <c r="B157" s="12">
        <v>-7.8988941548183127E-3</v>
      </c>
      <c r="C157" s="12">
        <v>5.4675452123931108E-3</v>
      </c>
      <c r="D157" s="12">
        <v>3.8245219347580336E-3</v>
      </c>
      <c r="E157" s="12">
        <v>-1.2548262548262521E-2</v>
      </c>
      <c r="L157" s="2">
        <v>46069</v>
      </c>
      <c r="M157" s="12">
        <v>-7.8988941548183127E-3</v>
      </c>
      <c r="N157" s="12">
        <v>5.4675452123931108E-3</v>
      </c>
      <c r="O157" s="12">
        <v>3.8245219347580336E-3</v>
      </c>
      <c r="P157" s="12">
        <v>-1.2548262548262521E-2</v>
      </c>
      <c r="Q157" s="138">
        <v>2.408983443406568E-5</v>
      </c>
      <c r="R157" s="138">
        <v>-6.2104921335142593E-3</v>
      </c>
    </row>
    <row r="158" spans="1:18" ht="13" x14ac:dyDescent="0.3">
      <c r="A158" s="2">
        <v>46070</v>
      </c>
      <c r="B158" s="12">
        <v>1.2738853503184724E-2</v>
      </c>
      <c r="C158" s="12">
        <v>2.0078081427774647E-2</v>
      </c>
      <c r="D158" s="12">
        <v>1.2102196324518135E-2</v>
      </c>
      <c r="E158" s="12">
        <v>1.955034213098757E-3</v>
      </c>
      <c r="L158" s="2">
        <v>46070</v>
      </c>
      <c r="M158" s="12">
        <v>1.2738853503184724E-2</v>
      </c>
      <c r="N158" s="12">
        <v>2.0078081427774647E-2</v>
      </c>
      <c r="O158" s="12">
        <v>1.2102196324518135E-2</v>
      </c>
      <c r="P158" s="12">
        <v>1.955034213098757E-3</v>
      </c>
      <c r="Q158" s="138">
        <v>8.4160971278725311E-3</v>
      </c>
      <c r="R158" s="138">
        <v>8.5920133252012712E-3</v>
      </c>
    </row>
    <row r="159" spans="1:18" ht="13" x14ac:dyDescent="0.3">
      <c r="A159" s="2">
        <v>46071</v>
      </c>
      <c r="B159" s="12">
        <v>1.9916142557651971E-2</v>
      </c>
      <c r="C159" s="12">
        <v>2.050300710770913E-2</v>
      </c>
      <c r="D159" s="12">
        <v>1.0407440212577635E-2</v>
      </c>
      <c r="E159" s="12">
        <v>1.1707317073170759E-2</v>
      </c>
      <c r="L159" s="2">
        <v>46071</v>
      </c>
      <c r="M159" s="12">
        <v>1.9916142557651971E-2</v>
      </c>
      <c r="N159" s="12">
        <v>2.050300710770913E-2</v>
      </c>
      <c r="O159" s="12">
        <v>1.0407440212577635E-2</v>
      </c>
      <c r="P159" s="12">
        <v>1.1707317073170759E-2</v>
      </c>
      <c r="Q159" s="138">
        <v>1.21536380376724E-2</v>
      </c>
      <c r="R159" s="138">
        <v>1.0321286684256647E-2</v>
      </c>
    </row>
    <row r="160" spans="1:18" ht="13" x14ac:dyDescent="0.3">
      <c r="A160" s="2">
        <v>46072</v>
      </c>
      <c r="B160" s="12">
        <v>-1.5416238437821148E-2</v>
      </c>
      <c r="C160" s="12">
        <v>-2.4243236003214604E-2</v>
      </c>
      <c r="D160" s="12">
        <v>-1.030024106947197E-2</v>
      </c>
      <c r="E160" s="12">
        <v>-1.2536162005785893E-2</v>
      </c>
      <c r="L160" s="2">
        <v>46072</v>
      </c>
      <c r="M160" s="12">
        <v>-1.5416238437821148E-2</v>
      </c>
      <c r="N160" s="12">
        <v>-2.4243236003214604E-2</v>
      </c>
      <c r="O160" s="12">
        <v>-1.030024106947197E-2</v>
      </c>
      <c r="P160" s="12">
        <v>-1.2536162005785893E-2</v>
      </c>
      <c r="Q160" s="138">
        <v>-1.2008375113370844E-2</v>
      </c>
      <c r="R160" s="138">
        <v>-4.8405867402571724E-3</v>
      </c>
    </row>
    <row r="161" spans="1:18" ht="13" x14ac:dyDescent="0.3">
      <c r="A161" s="2">
        <v>46073</v>
      </c>
      <c r="B161" s="12">
        <v>2.1398747390396697E-2</v>
      </c>
      <c r="C161" s="12">
        <v>1.4824982841455217E-2</v>
      </c>
      <c r="D161" s="12">
        <v>2.6572187776794632E-3</v>
      </c>
      <c r="E161" s="12">
        <v>6.835937499999889E-3</v>
      </c>
      <c r="L161" s="2">
        <v>46073</v>
      </c>
      <c r="M161" s="12">
        <v>2.1398747390396697E-2</v>
      </c>
      <c r="N161" s="12">
        <v>1.4824982841455217E-2</v>
      </c>
      <c r="O161" s="12">
        <v>2.6572187776794632E-3</v>
      </c>
      <c r="P161" s="12">
        <v>6.835937499999889E-3</v>
      </c>
      <c r="Q161" s="138">
        <v>1.505094675860685E-2</v>
      </c>
      <c r="R161" s="138">
        <v>8.2215777674008884E-3</v>
      </c>
    </row>
    <row r="162" spans="1:18" ht="13" x14ac:dyDescent="0.3">
      <c r="A162" s="2">
        <v>46076</v>
      </c>
      <c r="B162" s="12">
        <v>-1.3626298756600249E-3</v>
      </c>
      <c r="C162" s="12">
        <v>-3.1110509941837407E-3</v>
      </c>
      <c r="D162" s="12">
        <v>-2.8710247349823415E-2</v>
      </c>
      <c r="E162" s="12">
        <v>-2.3278370514063933E-2</v>
      </c>
      <c r="L162" s="2">
        <v>46076</v>
      </c>
      <c r="M162" s="12">
        <v>-1.3626298756600249E-3</v>
      </c>
      <c r="N162" s="12">
        <v>-3.1110509941837407E-3</v>
      </c>
      <c r="O162" s="12">
        <v>-2.8710247349823415E-2</v>
      </c>
      <c r="P162" s="12">
        <v>-2.3278370514063933E-2</v>
      </c>
      <c r="Q162" s="138">
        <v>6.0206736242182169E-3</v>
      </c>
      <c r="R162" s="138">
        <v>-9.2027136189462375E-3</v>
      </c>
    </row>
    <row r="163" spans="1:18" ht="13" x14ac:dyDescent="0.3">
      <c r="A163" s="2">
        <v>46077</v>
      </c>
      <c r="B163" s="12">
        <v>-1.7397236909432085E-2</v>
      </c>
      <c r="C163" s="12">
        <v>-1.3297150610583499E-2</v>
      </c>
      <c r="D163" s="12">
        <v>6.5939063210551678E-3</v>
      </c>
      <c r="E163" s="12">
        <v>1.6881827209533296E-2</v>
      </c>
      <c r="L163" s="2">
        <v>46077</v>
      </c>
      <c r="M163" s="12">
        <v>-1.7397236909432085E-2</v>
      </c>
      <c r="N163" s="12">
        <v>-1.3297150610583499E-2</v>
      </c>
      <c r="O163" s="12">
        <v>6.5939063210551678E-3</v>
      </c>
      <c r="P163" s="12">
        <v>1.6881827209533296E-2</v>
      </c>
      <c r="Q163" s="138">
        <v>-9.9187053816992112E-4</v>
      </c>
      <c r="R163" s="138">
        <v>-1.8452000196851171E-5</v>
      </c>
    </row>
    <row r="164" spans="1:18" ht="13" x14ac:dyDescent="0.3">
      <c r="A164" s="2">
        <v>46078</v>
      </c>
      <c r="B164" s="12">
        <v>8.8526297517792316E-3</v>
      </c>
      <c r="C164" s="12">
        <v>1.952695269526955E-2</v>
      </c>
      <c r="D164" s="12">
        <v>-2.2588660492433117E-3</v>
      </c>
      <c r="E164" s="12">
        <v>-1.7578125000000111E-2</v>
      </c>
      <c r="L164" s="2">
        <v>46078</v>
      </c>
      <c r="M164" s="12">
        <v>8.8526297517792316E-3</v>
      </c>
      <c r="N164" s="12">
        <v>1.952695269526955E-2</v>
      </c>
      <c r="O164" s="12">
        <v>-2.2588660492433117E-3</v>
      </c>
      <c r="P164" s="12">
        <v>-1.7578125000000111E-2</v>
      </c>
      <c r="Q164" s="138">
        <v>1.1823274428823864E-2</v>
      </c>
      <c r="R164" s="138">
        <v>7.2292170261797533E-3</v>
      </c>
    </row>
    <row r="165" spans="1:18" ht="13" x14ac:dyDescent="0.3">
      <c r="A165" s="2">
        <v>46079</v>
      </c>
      <c r="B165" s="12">
        <v>1.2560220233998538E-2</v>
      </c>
      <c r="C165" s="12">
        <v>-5.1254383598596633E-3</v>
      </c>
      <c r="D165" s="12">
        <v>5.8863482001357938E-3</v>
      </c>
      <c r="E165" s="12">
        <v>9.9403578528835528E-4</v>
      </c>
      <c r="L165" s="2">
        <v>46079</v>
      </c>
      <c r="M165" s="12">
        <v>1.2560220233998538E-2</v>
      </c>
      <c r="N165" s="12">
        <v>-5.1254383598596633E-3</v>
      </c>
      <c r="O165" s="12">
        <v>5.8863482001357938E-3</v>
      </c>
      <c r="P165" s="12">
        <v>9.9403578528835528E-4</v>
      </c>
      <c r="Q165" s="138">
        <v>5.755938932165831E-3</v>
      </c>
      <c r="R165" s="138">
        <v>3.6958706262081053E-3</v>
      </c>
    </row>
    <row r="166" spans="1:18" ht="13" x14ac:dyDescent="0.3">
      <c r="A166" s="2">
        <v>46080</v>
      </c>
      <c r="B166" s="12">
        <v>-8.4961767204757566E-3</v>
      </c>
      <c r="C166" s="12">
        <v>-1.8302603036876471E-2</v>
      </c>
      <c r="D166" s="12">
        <v>1.5755120414134658E-3</v>
      </c>
      <c r="E166" s="12">
        <v>7.9443892750744507E-3</v>
      </c>
      <c r="L166" s="2">
        <v>46080</v>
      </c>
      <c r="M166" s="12">
        <v>-8.4961767204757566E-3</v>
      </c>
      <c r="N166" s="12">
        <v>-1.8302603036876471E-2</v>
      </c>
      <c r="O166" s="12">
        <v>1.5755120414134658E-3</v>
      </c>
      <c r="P166" s="12">
        <v>7.9443892750744507E-3</v>
      </c>
      <c r="Q166" s="138">
        <v>-3.944627942692445E-3</v>
      </c>
      <c r="R166" s="138">
        <v>4.2318628173403875E-4</v>
      </c>
    </row>
    <row r="167" spans="1:18" ht="13" x14ac:dyDescent="0.3">
      <c r="A167" s="2">
        <v>46083</v>
      </c>
      <c r="B167" s="12">
        <v>-3.9417309340188438E-2</v>
      </c>
      <c r="C167" s="12">
        <v>-3.0520646319569036E-2</v>
      </c>
      <c r="D167" s="12">
        <v>-3.7977528089887587E-2</v>
      </c>
      <c r="E167" s="12">
        <v>-3.2019704433497539E-2</v>
      </c>
      <c r="L167" s="2">
        <v>46083</v>
      </c>
      <c r="M167" s="12">
        <v>-3.9417309340188438E-2</v>
      </c>
      <c r="N167" s="12">
        <v>-3.0520646319569036E-2</v>
      </c>
      <c r="O167" s="12">
        <v>-3.7977528089887587E-2</v>
      </c>
      <c r="P167" s="12">
        <v>-3.2019704433497539E-2</v>
      </c>
      <c r="Q167" s="138">
        <v>-1.9875172930901616E-2</v>
      </c>
      <c r="R167" s="138">
        <v>-2.5771008460145513E-2</v>
      </c>
    </row>
    <row r="168" spans="1:18" ht="13" x14ac:dyDescent="0.3">
      <c r="A168" s="2">
        <v>46084</v>
      </c>
      <c r="B168" s="12">
        <v>-4.9955396966993797E-2</v>
      </c>
      <c r="C168" s="12">
        <v>-4.6296296296296294E-2</v>
      </c>
      <c r="D168" s="12">
        <v>-3.3637000700770962E-2</v>
      </c>
      <c r="E168" s="12">
        <v>-2.0356234096692113E-2</v>
      </c>
      <c r="L168" s="2">
        <v>46084</v>
      </c>
      <c r="M168" s="12">
        <v>-4.9955396966993797E-2</v>
      </c>
      <c r="N168" s="12">
        <v>-4.6296296296296294E-2</v>
      </c>
      <c r="O168" s="12">
        <v>-3.3637000700770962E-2</v>
      </c>
      <c r="P168" s="12">
        <v>-2.0356234096692113E-2</v>
      </c>
      <c r="Q168" s="138">
        <v>-3.9243230721158436E-2</v>
      </c>
      <c r="R168" s="138">
        <v>-3.4878639867604651E-2</v>
      </c>
    </row>
    <row r="169" spans="1:18" ht="13" x14ac:dyDescent="0.3">
      <c r="A169" s="2">
        <v>46085</v>
      </c>
      <c r="B169" s="12">
        <v>1.8215962441314466E-2</v>
      </c>
      <c r="C169" s="12">
        <v>2.7483196415235299E-2</v>
      </c>
      <c r="D169" s="12">
        <v>6.7681895093062881E-3</v>
      </c>
      <c r="E169" s="12">
        <v>1.5584415584416174E-3</v>
      </c>
      <c r="L169" s="2">
        <v>46085</v>
      </c>
      <c r="M169" s="12">
        <v>1.8215962441314466E-2</v>
      </c>
      <c r="N169" s="12">
        <v>2.7483196415235299E-2</v>
      </c>
      <c r="O169" s="12">
        <v>6.7681895093062881E-3</v>
      </c>
      <c r="P169" s="12">
        <v>1.5584415584416174E-3</v>
      </c>
      <c r="Q169" s="138">
        <v>1.8558601498594531E-2</v>
      </c>
      <c r="R169" s="138">
        <v>1.7695852402088208E-2</v>
      </c>
    </row>
    <row r="170" spans="1:18" ht="13" x14ac:dyDescent="0.3">
      <c r="A170" s="2">
        <v>46086</v>
      </c>
      <c r="B170" s="12">
        <v>-1.9734415344891058E-2</v>
      </c>
      <c r="C170" s="12">
        <v>-2.7038813781072819E-2</v>
      </c>
      <c r="D170" s="12">
        <v>-1.9927971188475349E-2</v>
      </c>
      <c r="E170" s="12">
        <v>-1.9190871369294694E-2</v>
      </c>
      <c r="L170" s="2">
        <v>46086</v>
      </c>
      <c r="M170" s="12">
        <v>-1.9734415344891058E-2</v>
      </c>
      <c r="N170" s="12">
        <v>-2.7038813781072819E-2</v>
      </c>
      <c r="O170" s="12">
        <v>-1.9927971188475349E-2</v>
      </c>
      <c r="P170" s="12">
        <v>-1.9190871369294694E-2</v>
      </c>
      <c r="Q170" s="138">
        <v>-1.6833809655871008E-2</v>
      </c>
      <c r="R170" s="138">
        <v>-1.6883945034139959E-2</v>
      </c>
    </row>
    <row r="171" spans="1:18" ht="13" x14ac:dyDescent="0.3">
      <c r="A171" s="2">
        <v>46087</v>
      </c>
      <c r="B171" s="12">
        <v>-2.0884289746002004E-2</v>
      </c>
      <c r="C171" s="12">
        <v>-1.2102196324518186E-2</v>
      </c>
      <c r="D171" s="12">
        <v>-2.0088192062714363E-2</v>
      </c>
      <c r="E171" s="12">
        <v>-1.6922263352723368E-2</v>
      </c>
      <c r="L171" s="2">
        <v>46087</v>
      </c>
      <c r="M171" s="12">
        <v>-2.0884289746002004E-2</v>
      </c>
      <c r="N171" s="12">
        <v>-1.2102196324518186E-2</v>
      </c>
      <c r="O171" s="12">
        <v>-2.0088192062714363E-2</v>
      </c>
      <c r="P171" s="12">
        <v>-1.6922263352723368E-2</v>
      </c>
      <c r="Q171" s="138">
        <v>-9.2910613606217527E-3</v>
      </c>
      <c r="R171" s="138">
        <v>-9.8306959638550951E-3</v>
      </c>
    </row>
    <row r="172" spans="1:18" ht="13" x14ac:dyDescent="0.3">
      <c r="A172" s="2">
        <v>46090</v>
      </c>
      <c r="B172" s="12">
        <v>1.9215987701774289E-4</v>
      </c>
      <c r="C172" s="12">
        <v>-1.5577737447065957E-2</v>
      </c>
      <c r="D172" s="12">
        <v>-1.5499999999999936E-2</v>
      </c>
      <c r="E172" s="12">
        <v>-3.1737493275954841E-2</v>
      </c>
      <c r="L172" s="2">
        <v>46090</v>
      </c>
      <c r="M172" s="12">
        <v>1.9215987701774289E-4</v>
      </c>
      <c r="N172" s="12">
        <v>-1.5577737447065957E-2</v>
      </c>
      <c r="O172" s="12">
        <v>-1.5499999999999936E-2</v>
      </c>
      <c r="P172" s="12">
        <v>-3.1737493275954841E-2</v>
      </c>
      <c r="Q172" s="138">
        <v>-3.414555913441455E-3</v>
      </c>
      <c r="R172" s="138">
        <v>-8.6979609484041966E-3</v>
      </c>
    </row>
    <row r="173" spans="1:18" ht="13" x14ac:dyDescent="0.3">
      <c r="A173" s="2">
        <v>46091</v>
      </c>
      <c r="B173" s="12">
        <v>3.0355427473583163E-2</v>
      </c>
      <c r="C173" s="12">
        <v>5.7151636196036235E-2</v>
      </c>
      <c r="D173" s="12">
        <v>1.9299136617572321E-2</v>
      </c>
      <c r="E173" s="12">
        <v>2.8333333333333301E-2</v>
      </c>
      <c r="L173" s="2">
        <v>46091</v>
      </c>
      <c r="M173" s="12">
        <v>3.0355427473583163E-2</v>
      </c>
      <c r="N173" s="12">
        <v>5.7151636196036235E-2</v>
      </c>
      <c r="O173" s="12">
        <v>1.9299136617572321E-2</v>
      </c>
      <c r="P173" s="12">
        <v>2.8333333333333301E-2</v>
      </c>
      <c r="Q173" s="138">
        <v>2.6695439741722862E-2</v>
      </c>
      <c r="R173" s="138">
        <v>2.4619939787514641E-2</v>
      </c>
    </row>
    <row r="174" spans="1:18" ht="13" x14ac:dyDescent="0.3">
      <c r="A174" s="2">
        <v>46092</v>
      </c>
      <c r="B174" s="12">
        <v>-7.8314376281933065E-3</v>
      </c>
      <c r="C174" s="12">
        <v>-1.7584653393402237E-2</v>
      </c>
      <c r="D174" s="12">
        <v>5.2316890881913512E-3</v>
      </c>
      <c r="E174" s="12">
        <v>4.3219881145327467E-3</v>
      </c>
      <c r="L174" s="2">
        <v>46092</v>
      </c>
      <c r="M174" s="12">
        <v>-7.8314376281933065E-3</v>
      </c>
      <c r="N174" s="12">
        <v>-1.7584653393402237E-2</v>
      </c>
      <c r="O174" s="12">
        <v>5.2316890881913512E-3</v>
      </c>
      <c r="P174" s="12">
        <v>4.3219881145327467E-3</v>
      </c>
      <c r="Q174" s="138">
        <v>-9.936239585591743E-3</v>
      </c>
      <c r="R174" s="138">
        <v>-1.4080050737892036E-2</v>
      </c>
    </row>
    <row r="175" spans="1:18" ht="13" x14ac:dyDescent="0.3">
      <c r="A175" s="2">
        <v>46093</v>
      </c>
      <c r="B175" s="12">
        <v>-1.9921067468520931E-2</v>
      </c>
      <c r="C175" s="12">
        <v>-3.7426035502958602E-2</v>
      </c>
      <c r="D175" s="12">
        <v>1.4126394052044616E-2</v>
      </c>
      <c r="E175" s="12">
        <v>-5.3792361484669175E-3</v>
      </c>
      <c r="L175" s="2">
        <v>46093</v>
      </c>
      <c r="M175" s="12">
        <v>-1.9921067468520931E-2</v>
      </c>
      <c r="N175" s="12">
        <v>-3.7426035502958602E-2</v>
      </c>
      <c r="O175" s="12">
        <v>1.4126394052044616E-2</v>
      </c>
      <c r="P175" s="12">
        <v>-5.3792361484669175E-3</v>
      </c>
      <c r="Q175" s="138">
        <v>-6.5223273940540876E-3</v>
      </c>
      <c r="R175" s="138">
        <v>-5.0129561735787307E-4</v>
      </c>
    </row>
    <row r="176" spans="1:18" ht="13" x14ac:dyDescent="0.3">
      <c r="A176" s="2">
        <v>46094</v>
      </c>
      <c r="B176" s="12">
        <v>-1.3614573346116919E-2</v>
      </c>
      <c r="C176" s="12">
        <v>-2.4127862302136059E-2</v>
      </c>
      <c r="D176" s="12">
        <v>-3.9100684261975487E-3</v>
      </c>
      <c r="E176" s="12">
        <v>-2.6500811249323988E-2</v>
      </c>
      <c r="L176" s="2">
        <v>46094</v>
      </c>
      <c r="M176" s="12">
        <v>-1.3614573346116919E-2</v>
      </c>
      <c r="N176" s="12">
        <v>-2.4127862302136059E-2</v>
      </c>
      <c r="O176" s="12">
        <v>-3.9100684261975487E-3</v>
      </c>
      <c r="P176" s="12">
        <v>-2.6500811249323988E-2</v>
      </c>
      <c r="Q176" s="138">
        <v>-3.2558975410180752E-3</v>
      </c>
      <c r="R176" s="138">
        <v>-5.4119244983261939E-3</v>
      </c>
    </row>
    <row r="177" spans="1:18" ht="13" x14ac:dyDescent="0.3">
      <c r="A177" s="2">
        <v>46097</v>
      </c>
      <c r="B177" s="12">
        <v>-5.6376360808709008E-3</v>
      </c>
      <c r="C177" s="12">
        <v>5.3543307086614707E-3</v>
      </c>
      <c r="D177" s="12">
        <v>-2.4043179587831132E-2</v>
      </c>
      <c r="E177" s="12">
        <v>1.4999999999999937E-2</v>
      </c>
      <c r="L177" s="2">
        <v>46097</v>
      </c>
      <c r="M177" s="12">
        <v>-5.6376360808709008E-3</v>
      </c>
      <c r="N177" s="12">
        <v>5.3543307086614707E-3</v>
      </c>
      <c r="O177" s="12">
        <v>-2.4043179587831132E-2</v>
      </c>
      <c r="P177" s="12">
        <v>1.4999999999999937E-2</v>
      </c>
      <c r="Q177" s="138">
        <v>1.1480053582974792E-4</v>
      </c>
      <c r="R177" s="138">
        <v>4.6995330344598921E-3</v>
      </c>
    </row>
    <row r="178" spans="1:18" ht="13" x14ac:dyDescent="0.3">
      <c r="A178" s="2">
        <v>46098</v>
      </c>
      <c r="B178" s="12">
        <v>1.0948191593352892E-2</v>
      </c>
      <c r="C178" s="12">
        <v>4.6992481203007074E-3</v>
      </c>
      <c r="D178" s="12">
        <v>-5.7817998994470583E-3</v>
      </c>
      <c r="E178" s="12">
        <v>-1.9704433497536915E-2</v>
      </c>
      <c r="L178" s="2">
        <v>46098</v>
      </c>
      <c r="M178" s="12">
        <v>1.0948191593352892E-2</v>
      </c>
      <c r="N178" s="12">
        <v>4.6992481203007074E-3</v>
      </c>
      <c r="O178" s="12">
        <v>-5.7817998994470583E-3</v>
      </c>
      <c r="P178" s="12">
        <v>-1.9704433497536915E-2</v>
      </c>
      <c r="Q178" s="138">
        <v>1.3313220898059652E-2</v>
      </c>
      <c r="R178" s="138">
        <v>7.794225484201639E-3</v>
      </c>
    </row>
    <row r="179" spans="1:18" ht="13" x14ac:dyDescent="0.3">
      <c r="A179" s="2">
        <v>46099</v>
      </c>
      <c r="B179" s="12">
        <v>8.3156062657126564E-3</v>
      </c>
      <c r="C179" s="12">
        <v>-3.8977237293420642E-3</v>
      </c>
      <c r="D179" s="12">
        <v>-1.2642225031604846E-3</v>
      </c>
      <c r="E179" s="12">
        <v>1.5633724176437807E-2</v>
      </c>
      <c r="L179" s="2">
        <v>46099</v>
      </c>
      <c r="M179" s="12">
        <v>8.3156062657126564E-3</v>
      </c>
      <c r="N179" s="12">
        <v>-3.8977237293420642E-3</v>
      </c>
      <c r="O179" s="12">
        <v>-1.2642225031604846E-3</v>
      </c>
      <c r="P179" s="12">
        <v>1.5633724176437807E-2</v>
      </c>
      <c r="Q179" s="138">
        <v>-3.9515692997952089E-3</v>
      </c>
      <c r="R179" s="138">
        <v>-9.7887019336303643E-3</v>
      </c>
    </row>
    <row r="180" spans="1:18" ht="13" x14ac:dyDescent="0.3">
      <c r="A180" s="2">
        <v>46100</v>
      </c>
      <c r="B180" s="12">
        <v>-2.6083621020329902E-2</v>
      </c>
      <c r="C180" s="12">
        <v>-2.9425575207387738E-2</v>
      </c>
      <c r="D180" s="12">
        <v>-1.7468354430379689E-2</v>
      </c>
      <c r="E180" s="12">
        <v>-1.5393073117097368E-2</v>
      </c>
      <c r="L180" s="2">
        <v>46100</v>
      </c>
      <c r="M180" s="12">
        <v>-2.6083621020329902E-2</v>
      </c>
      <c r="N180" s="12">
        <v>-2.9425575207387738E-2</v>
      </c>
      <c r="O180" s="12">
        <v>-1.7468354430379689E-2</v>
      </c>
      <c r="P180" s="12">
        <v>-1.5393073117097368E-2</v>
      </c>
      <c r="Q180" s="138">
        <v>-2.2579672852203039E-2</v>
      </c>
      <c r="R180" s="138">
        <v>-2.8196950557397526E-2</v>
      </c>
    </row>
    <row r="181" spans="1:18" ht="13" x14ac:dyDescent="0.3">
      <c r="A181" s="2">
        <v>46101</v>
      </c>
      <c r="B181" s="12">
        <v>-2.2055927530523847E-2</v>
      </c>
      <c r="C181" s="12">
        <v>-3.8380906305434538E-2</v>
      </c>
      <c r="D181" s="12">
        <v>-3.8392166967276521E-2</v>
      </c>
      <c r="E181" s="12">
        <v>-2.4008933556672156E-2</v>
      </c>
      <c r="L181" s="2">
        <v>46101</v>
      </c>
      <c r="M181" s="12">
        <v>-2.2055927530523847E-2</v>
      </c>
      <c r="N181" s="12">
        <v>-3.8380906305434538E-2</v>
      </c>
      <c r="O181" s="12">
        <v>-3.8392166967276521E-2</v>
      </c>
      <c r="P181" s="12">
        <v>-2.4008933556672156E-2</v>
      </c>
      <c r="Q181" s="138">
        <v>-1.9763376292228938E-2</v>
      </c>
      <c r="R181" s="138">
        <v>-2.0060386085023751E-2</v>
      </c>
    </row>
    <row r="182" spans="1:18" ht="13" x14ac:dyDescent="0.3">
      <c r="A182" s="2">
        <v>46104</v>
      </c>
      <c r="B182" s="12">
        <v>3.1614981876761983E-2</v>
      </c>
      <c r="C182" s="12">
        <v>3.3372463525071186E-2</v>
      </c>
      <c r="D182" s="12">
        <v>5.3590568060021437E-2</v>
      </c>
      <c r="E182" s="12">
        <v>1.1441647597254004E-2</v>
      </c>
      <c r="L182" s="2">
        <v>46104</v>
      </c>
      <c r="M182" s="12">
        <v>3.1614981876761983E-2</v>
      </c>
      <c r="N182" s="12">
        <v>3.3372463525071186E-2</v>
      </c>
      <c r="O182" s="12">
        <v>5.3590568060021437E-2</v>
      </c>
      <c r="P182" s="12">
        <v>1.1441647597254004E-2</v>
      </c>
      <c r="Q182" s="138">
        <v>7.8568994194531169E-3</v>
      </c>
      <c r="R182" s="138">
        <v>1.1100247969648406E-2</v>
      </c>
    </row>
    <row r="183" spans="1:18" ht="13" x14ac:dyDescent="0.3">
      <c r="A183" s="2">
        <v>46105</v>
      </c>
      <c r="B183" s="12">
        <v>-7.4175287917236489E-3</v>
      </c>
      <c r="C183" s="12">
        <v>-1.4605647517039323E-3</v>
      </c>
      <c r="D183" s="12">
        <v>-1.1953204476093562E-2</v>
      </c>
      <c r="E183" s="12">
        <v>2.3755656108597218E-2</v>
      </c>
      <c r="L183" s="2">
        <v>46105</v>
      </c>
      <c r="M183" s="12">
        <v>-7.4175287917236489E-3</v>
      </c>
      <c r="N183" s="12">
        <v>-1.4605647517039323E-3</v>
      </c>
      <c r="O183" s="12">
        <v>-1.1953204476093562E-2</v>
      </c>
      <c r="P183" s="12">
        <v>2.3755656108597218E-2</v>
      </c>
      <c r="Q183" s="138">
        <v>3.2356029038053649E-3</v>
      </c>
      <c r="R183" s="138">
        <v>-3.6911649814878091E-4</v>
      </c>
    </row>
    <row r="184" spans="1:18" ht="13" x14ac:dyDescent="0.3">
      <c r="A184" s="2">
        <v>46106</v>
      </c>
      <c r="B184" s="12">
        <v>1.6125860373647955E-2</v>
      </c>
      <c r="C184" s="12">
        <v>1.430196652039648E-2</v>
      </c>
      <c r="D184" s="12">
        <v>1.2612612612612664E-2</v>
      </c>
      <c r="E184" s="12">
        <v>-9.3922651933701033E-3</v>
      </c>
      <c r="L184" s="2">
        <v>46106</v>
      </c>
      <c r="M184" s="12">
        <v>1.6125860373647955E-2</v>
      </c>
      <c r="N184" s="12">
        <v>1.430196652039648E-2</v>
      </c>
      <c r="O184" s="12">
        <v>1.2612612612612664E-2</v>
      </c>
      <c r="P184" s="12">
        <v>-9.3922651933701033E-3</v>
      </c>
      <c r="Q184" s="138">
        <v>1.3260782668505666E-2</v>
      </c>
      <c r="R184" s="138">
        <v>1.3567208539480501E-2</v>
      </c>
    </row>
    <row r="185" spans="1:18" ht="13" x14ac:dyDescent="0.3">
      <c r="A185" s="2">
        <v>46107</v>
      </c>
      <c r="B185" s="12">
        <v>-1.7998838784594538E-2</v>
      </c>
      <c r="C185" s="12">
        <v>-2.0028841531805803E-2</v>
      </c>
      <c r="D185" s="12">
        <v>-5.0838840874428779E-3</v>
      </c>
      <c r="E185" s="12">
        <v>1.6731734523144613E-3</v>
      </c>
      <c r="L185" s="2">
        <v>46107</v>
      </c>
      <c r="M185" s="12">
        <v>-1.7998838784594538E-2</v>
      </c>
      <c r="N185" s="12">
        <v>-2.0028841531805803E-2</v>
      </c>
      <c r="O185" s="12">
        <v>-5.0838840874428779E-3</v>
      </c>
      <c r="P185" s="12">
        <v>1.6731734523144613E-3</v>
      </c>
      <c r="Q185" s="138">
        <v>-7.7263877822138774E-3</v>
      </c>
      <c r="R185" s="138">
        <v>-1.3906365593032021E-2</v>
      </c>
    </row>
    <row r="186" spans="1:18" ht="13" x14ac:dyDescent="0.3">
      <c r="A186" s="2">
        <v>46108</v>
      </c>
      <c r="B186" s="12">
        <v>4.7299960583366222E-3</v>
      </c>
      <c r="C186" s="12">
        <v>-1.5369522563767132E-2</v>
      </c>
      <c r="D186" s="12">
        <v>-5.3653551354113658E-3</v>
      </c>
      <c r="E186" s="12">
        <v>-1.4476614699331817E-2</v>
      </c>
      <c r="L186" s="2">
        <v>46108</v>
      </c>
      <c r="M186" s="12">
        <v>4.7299960583366222E-3</v>
      </c>
      <c r="N186" s="12">
        <v>-1.5369522563767132E-2</v>
      </c>
      <c r="O186" s="12">
        <v>-5.3653551354113658E-3</v>
      </c>
      <c r="P186" s="12">
        <v>-1.4476614699331817E-2</v>
      </c>
      <c r="Q186" s="138">
        <v>-6.2729361166249361E-3</v>
      </c>
      <c r="R186" s="138">
        <v>-1.4051860196117046E-2</v>
      </c>
    </row>
    <row r="187" spans="1:18" ht="13" x14ac:dyDescent="0.3">
      <c r="A187" s="2">
        <v>46111</v>
      </c>
      <c r="B187" s="12">
        <v>1.1769321302472003E-3</v>
      </c>
      <c r="C187" s="12">
        <v>-6.3101959481898949E-3</v>
      </c>
      <c r="D187" s="12">
        <v>0</v>
      </c>
      <c r="E187" s="12">
        <v>3.9548022598869413E-3</v>
      </c>
      <c r="L187" s="2">
        <v>46111</v>
      </c>
      <c r="M187" s="12">
        <v>1.1769321302472003E-3</v>
      </c>
      <c r="N187" s="12">
        <v>-6.3101959481898949E-3</v>
      </c>
      <c r="O187" s="12">
        <v>0</v>
      </c>
      <c r="P187" s="12">
        <v>3.9548022598869413E-3</v>
      </c>
      <c r="Q187" s="138">
        <v>1.1783108906894267E-2</v>
      </c>
      <c r="R187" s="138">
        <v>1.2878946940914864E-2</v>
      </c>
    </row>
    <row r="188" spans="1:18" ht="13" x14ac:dyDescent="0.3">
      <c r="A188" s="2">
        <v>46112</v>
      </c>
      <c r="B188" s="12">
        <v>1.1167711598745982E-2</v>
      </c>
      <c r="C188" s="12">
        <v>1.7045454545454478E-2</v>
      </c>
      <c r="D188" s="12">
        <v>9.7611096840483583E-3</v>
      </c>
      <c r="E188" s="12">
        <v>1.1254924029262803E-2</v>
      </c>
      <c r="L188" s="2">
        <v>46112</v>
      </c>
      <c r="M188" s="12">
        <v>1.1167711598745982E-2</v>
      </c>
      <c r="N188" s="12">
        <v>1.7045454545454478E-2</v>
      </c>
      <c r="O188" s="12">
        <v>9.7611096840483583E-3</v>
      </c>
      <c r="P188" s="12">
        <v>1.1254924029262803E-2</v>
      </c>
      <c r="Q188" s="138">
        <v>1.0513071518239769E-2</v>
      </c>
      <c r="R188" s="138">
        <v>4.838837801339803E-3</v>
      </c>
    </row>
    <row r="189" spans="1:18" ht="13" x14ac:dyDescent="0.3">
      <c r="A189" s="2">
        <v>46113</v>
      </c>
      <c r="B189" s="12">
        <v>4.3983724084479814E-2</v>
      </c>
      <c r="C189" s="12">
        <v>5.6358856391718809E-2</v>
      </c>
      <c r="D189" s="12">
        <v>4.070211142202915E-3</v>
      </c>
      <c r="E189" s="12">
        <v>7.7907623817473886E-3</v>
      </c>
      <c r="L189" s="2">
        <v>46113</v>
      </c>
      <c r="M189" s="12">
        <v>4.3983724084479814E-2</v>
      </c>
      <c r="N189" s="12">
        <v>5.6358856391718809E-2</v>
      </c>
      <c r="O189" s="12">
        <v>4.070211142202915E-3</v>
      </c>
      <c r="P189" s="12">
        <v>7.7907623817473886E-3</v>
      </c>
      <c r="Q189" s="138">
        <v>3.0980539249348748E-2</v>
      </c>
      <c r="R189" s="138">
        <v>2.6358962235384548E-2</v>
      </c>
    </row>
    <row r="190" spans="1:18" ht="13" x14ac:dyDescent="0.3">
      <c r="A190" s="2">
        <v>46114</v>
      </c>
      <c r="B190" s="12">
        <v>-1.2435040831477388E-2</v>
      </c>
      <c r="C190" s="12">
        <v>-2.535386529786918E-2</v>
      </c>
      <c r="D190" s="12">
        <v>3.2936407398024463E-3</v>
      </c>
      <c r="E190" s="12">
        <v>-2.4295969077857568E-2</v>
      </c>
      <c r="L190" s="2">
        <v>46114</v>
      </c>
      <c r="M190" s="12">
        <v>-1.2435040831477388E-2</v>
      </c>
      <c r="N190" s="12">
        <v>-2.535386529786918E-2</v>
      </c>
      <c r="O190" s="12">
        <v>3.2936407398024463E-3</v>
      </c>
      <c r="P190" s="12">
        <v>-2.4295969077857568E-2</v>
      </c>
      <c r="Q190" s="138">
        <v>-9.7792287812949771E-4</v>
      </c>
      <c r="R190" s="138">
        <v>-7.1338919653669971E-3</v>
      </c>
    </row>
    <row r="191" spans="1:18" ht="13" x14ac:dyDescent="0.3">
      <c r="A191" s="2">
        <v>46115</v>
      </c>
      <c r="B191" s="12">
        <v>0</v>
      </c>
      <c r="C191" s="12">
        <v>0</v>
      </c>
      <c r="D191" s="12">
        <v>0</v>
      </c>
      <c r="E191" s="12">
        <v>0</v>
      </c>
      <c r="L191" s="2">
        <v>46115</v>
      </c>
      <c r="M191" s="12">
        <v>0</v>
      </c>
      <c r="N191" s="12">
        <v>0</v>
      </c>
      <c r="O191" s="12">
        <v>0</v>
      </c>
      <c r="P191" s="12">
        <v>0</v>
      </c>
      <c r="Q191" s="138">
        <v>0</v>
      </c>
      <c r="R191" s="138">
        <v>0</v>
      </c>
    </row>
    <row r="192" spans="1:18" ht="13" x14ac:dyDescent="0.3">
      <c r="A192" s="2">
        <v>46118</v>
      </c>
      <c r="B192" s="12">
        <v>0</v>
      </c>
      <c r="C192" s="12">
        <v>0</v>
      </c>
      <c r="D192" s="12">
        <v>0</v>
      </c>
      <c r="E192" s="12">
        <v>0</v>
      </c>
      <c r="L192" s="2">
        <v>46118</v>
      </c>
      <c r="M192" s="12">
        <v>0</v>
      </c>
      <c r="N192" s="12">
        <v>0</v>
      </c>
      <c r="O192" s="12">
        <v>0</v>
      </c>
      <c r="P192" s="12">
        <v>0</v>
      </c>
      <c r="Q192" s="138">
        <v>0</v>
      </c>
      <c r="R192" s="138">
        <v>0</v>
      </c>
    </row>
    <row r="193" spans="1:18" ht="13" x14ac:dyDescent="0.3">
      <c r="A193" s="2">
        <v>46119</v>
      </c>
      <c r="B193" s="12">
        <v>9.2087953392220225E-3</v>
      </c>
      <c r="C193" s="12">
        <v>-4.1493775933609646E-3</v>
      </c>
      <c r="D193" s="12">
        <v>-1.1616161616161637E-2</v>
      </c>
      <c r="E193" s="12">
        <v>-6.2252405206564485E-3</v>
      </c>
      <c r="L193" s="2">
        <v>46119</v>
      </c>
      <c r="M193" s="12">
        <v>9.2087953392220225E-3</v>
      </c>
      <c r="N193" s="12">
        <v>-4.1493775933609646E-3</v>
      </c>
      <c r="O193" s="12">
        <v>-1.1616161616161637E-2</v>
      </c>
      <c r="P193" s="12">
        <v>-6.2252405206564485E-3</v>
      </c>
      <c r="Q193" s="138">
        <v>-6.1696830550371238E-3</v>
      </c>
      <c r="R193" s="138">
        <v>-1.0334794744829319E-2</v>
      </c>
    </row>
    <row r="194" spans="1:18" ht="13" x14ac:dyDescent="0.3">
      <c r="A194" s="2">
        <v>46120</v>
      </c>
      <c r="B194" s="12">
        <v>5.0651769087523321E-2</v>
      </c>
      <c r="C194" s="12">
        <v>7.884615384615376E-2</v>
      </c>
      <c r="D194" s="12">
        <v>5.0076647930505896E-2</v>
      </c>
      <c r="E194" s="12">
        <v>6.7198177676537657E-2</v>
      </c>
      <c r="L194" s="2">
        <v>46120</v>
      </c>
      <c r="M194" s="12">
        <v>5.0651769087523321E-2</v>
      </c>
      <c r="N194" s="12">
        <v>7.884615384615376E-2</v>
      </c>
      <c r="O194" s="12">
        <v>5.0076647930505896E-2</v>
      </c>
      <c r="P194" s="12">
        <v>6.7198177676537657E-2</v>
      </c>
      <c r="Q194" s="138">
        <v>3.5021076702666978E-2</v>
      </c>
      <c r="R194" s="138">
        <v>4.8998206790902291E-2</v>
      </c>
    </row>
    <row r="195" spans="1:18" ht="13" x14ac:dyDescent="0.3">
      <c r="A195" s="2">
        <v>46121</v>
      </c>
      <c r="B195" s="12">
        <v>-5.3172633817795542E-3</v>
      </c>
      <c r="C195" s="12">
        <v>-6.3874034462268669E-3</v>
      </c>
      <c r="D195" s="12">
        <v>7.2992700729926311E-3</v>
      </c>
      <c r="E195" s="12">
        <v>-3.468516542155816E-2</v>
      </c>
      <c r="L195" s="2">
        <v>46121</v>
      </c>
      <c r="M195" s="12">
        <v>-5.3172633817795542E-3</v>
      </c>
      <c r="N195" s="12">
        <v>-6.3874034462268669E-3</v>
      </c>
      <c r="O195" s="12">
        <v>7.2992700729926311E-3</v>
      </c>
      <c r="P195" s="12">
        <v>-3.468516542155816E-2</v>
      </c>
      <c r="Q195" s="138">
        <v>5.0769123269348753E-3</v>
      </c>
      <c r="R195" s="138">
        <v>-1.0472333184592857E-2</v>
      </c>
    </row>
    <row r="196" spans="1:18" ht="13" x14ac:dyDescent="0.3">
      <c r="A196" s="2">
        <v>46122</v>
      </c>
      <c r="B196" s="12">
        <v>8.0185317177476709E-3</v>
      </c>
      <c r="C196" s="12">
        <v>2.4368365973987074E-2</v>
      </c>
      <c r="D196" s="12">
        <v>1.5217391304347889E-2</v>
      </c>
      <c r="E196" s="12">
        <v>1.3819789939192924E-2</v>
      </c>
      <c r="L196" s="2">
        <v>46122</v>
      </c>
      <c r="M196" s="12">
        <v>8.0185317177476709E-3</v>
      </c>
      <c r="N196" s="12">
        <v>2.4368365973987074E-2</v>
      </c>
      <c r="O196" s="12">
        <v>1.5217391304347889E-2</v>
      </c>
      <c r="P196" s="12">
        <v>1.3819789939192924E-2</v>
      </c>
      <c r="Q196" s="138">
        <v>4.6619444698254402E-3</v>
      </c>
      <c r="R196" s="138">
        <v>6.3146569084371622E-4</v>
      </c>
    </row>
    <row r="197" spans="1:18" ht="13" x14ac:dyDescent="0.3">
      <c r="A197" s="2">
        <v>46125</v>
      </c>
      <c r="B197" s="12">
        <v>-1.7677214071068305E-4</v>
      </c>
      <c r="C197" s="12">
        <v>-4.9620548744890433E-3</v>
      </c>
      <c r="D197" s="12">
        <v>2.1413276231262504E-3</v>
      </c>
      <c r="E197" s="12">
        <v>-1.8538713195201777E-2</v>
      </c>
      <c r="L197" s="2">
        <v>46125</v>
      </c>
      <c r="M197" s="12">
        <v>-1.7677214071068305E-4</v>
      </c>
      <c r="N197" s="12">
        <v>-4.9620548744890433E-3</v>
      </c>
      <c r="O197" s="12">
        <v>2.1413276231262504E-3</v>
      </c>
      <c r="P197" s="12">
        <v>-1.8538713195201777E-2</v>
      </c>
      <c r="Q197" s="138">
        <v>-1.3418086077417995E-3</v>
      </c>
      <c r="R197" s="138">
        <v>-3.2063675973590141E-3</v>
      </c>
    </row>
    <row r="198" spans="1:18" ht="13" x14ac:dyDescent="0.3">
      <c r="A198" s="2">
        <v>46126</v>
      </c>
      <c r="B198" s="12">
        <v>1.9271570014144271E-2</v>
      </c>
      <c r="C198" s="12">
        <v>3.1974185978292644E-2</v>
      </c>
      <c r="D198" s="12">
        <v>-1.5669515669515591E-2</v>
      </c>
      <c r="E198" s="12">
        <v>1.4999999999999937E-2</v>
      </c>
      <c r="L198" s="2">
        <v>46126</v>
      </c>
      <c r="M198" s="12">
        <v>1.9271570014144271E-2</v>
      </c>
      <c r="N198" s="12">
        <v>3.1974185978292644E-2</v>
      </c>
      <c r="O198" s="12">
        <v>-1.5669515669515591E-2</v>
      </c>
      <c r="P198" s="12">
        <v>1.4999999999999937E-2</v>
      </c>
      <c r="Q198" s="138">
        <v>1.2671919246046541E-2</v>
      </c>
      <c r="R198" s="138">
        <v>1.2494655088247809E-2</v>
      </c>
    </row>
    <row r="199" spans="1:18" ht="13" x14ac:dyDescent="0.3">
      <c r="A199" s="2">
        <v>46127</v>
      </c>
      <c r="B199" s="12">
        <v>4.6834345186470318E-3</v>
      </c>
      <c r="C199" s="12">
        <v>-2.2740193291642496E-3</v>
      </c>
      <c r="D199" s="12">
        <v>-5.547515677761794E-3</v>
      </c>
      <c r="E199" s="12">
        <v>1.3683634373289547E-2</v>
      </c>
      <c r="L199" s="2">
        <v>46127</v>
      </c>
      <c r="M199" s="12">
        <v>4.6834345186470318E-3</v>
      </c>
      <c r="N199" s="12">
        <v>-2.2740193291642496E-3</v>
      </c>
      <c r="O199" s="12">
        <v>-5.547515677761794E-3</v>
      </c>
      <c r="P199" s="12">
        <v>1.3683634373289547E-2</v>
      </c>
      <c r="Q199" s="138">
        <v>-6.1322067277022011E-4</v>
      </c>
      <c r="R199" s="138">
        <v>1.6358522989885244E-3</v>
      </c>
    </row>
    <row r="200" spans="1:18" ht="13" x14ac:dyDescent="0.3">
      <c r="A200" s="2">
        <v>46128</v>
      </c>
      <c r="B200" s="12">
        <v>-8.6325966850828422E-3</v>
      </c>
      <c r="C200" s="12">
        <v>-1.4529914529914473E-2</v>
      </c>
      <c r="D200" s="12">
        <v>-2.2798932815910691E-2</v>
      </c>
      <c r="E200" s="12">
        <v>-1.0259179265658626E-2</v>
      </c>
      <c r="L200" s="2">
        <v>46128</v>
      </c>
      <c r="M200" s="12">
        <v>-8.6325966850828422E-3</v>
      </c>
      <c r="N200" s="12">
        <v>-1.4529914529914473E-2</v>
      </c>
      <c r="O200" s="12">
        <v>-2.2798932815910691E-2</v>
      </c>
      <c r="P200" s="12">
        <v>-1.0259179265658626E-2</v>
      </c>
      <c r="Q200" s="138">
        <v>-3.336637149675897E-3</v>
      </c>
      <c r="R200" s="138">
        <v>3.9531930566003006E-3</v>
      </c>
    </row>
    <row r="201" spans="1:18" ht="13" x14ac:dyDescent="0.3">
      <c r="A201" s="2">
        <v>46129</v>
      </c>
      <c r="B201" s="12">
        <v>3.1522117729014289E-2</v>
      </c>
      <c r="C201" s="12">
        <v>3.8016767851980271E-2</v>
      </c>
      <c r="D201" s="12">
        <v>4.1201290642839505E-2</v>
      </c>
      <c r="E201" s="12">
        <v>2.5641025641025578E-2</v>
      </c>
      <c r="L201" s="2">
        <v>46129</v>
      </c>
      <c r="M201" s="12">
        <v>3.1522117729014289E-2</v>
      </c>
      <c r="N201" s="12">
        <v>3.8016767851980271E-2</v>
      </c>
      <c r="O201" s="12">
        <v>4.1201290642839505E-2</v>
      </c>
      <c r="P201" s="12">
        <v>2.5641025641025578E-2</v>
      </c>
      <c r="Q201" s="138">
        <v>1.5172758516234957E-2</v>
      </c>
      <c r="R201" s="138">
        <v>2.0323395310824572E-2</v>
      </c>
    </row>
    <row r="202" spans="1:18" ht="13" x14ac:dyDescent="0.3">
      <c r="A202" s="2">
        <v>46132</v>
      </c>
      <c r="B202" s="12">
        <v>-2.0935336822556081E-2</v>
      </c>
      <c r="C202" s="12">
        <v>-5.3195933713967518E-2</v>
      </c>
      <c r="D202" s="12">
        <v>-9.773539928486381E-3</v>
      </c>
      <c r="E202" s="12">
        <v>-1.7553191489361762E-2</v>
      </c>
      <c r="L202" s="2">
        <v>46132</v>
      </c>
      <c r="M202" s="12">
        <v>-2.0935336822556081E-2</v>
      </c>
      <c r="N202" s="12">
        <v>-5.3195933713967518E-2</v>
      </c>
      <c r="O202" s="12">
        <v>-9.773539928486381E-3</v>
      </c>
      <c r="P202" s="12">
        <v>-1.7553191489361762E-2</v>
      </c>
      <c r="Q202" s="138">
        <v>-1.349463217959679E-2</v>
      </c>
      <c r="R202" s="138">
        <v>-1.1311050415939185E-2</v>
      </c>
    </row>
    <row r="203" spans="1:18" ht="13" x14ac:dyDescent="0.3">
      <c r="A203" s="2">
        <v>46133</v>
      </c>
      <c r="B203" s="12">
        <v>-3.4488704949129953E-3</v>
      </c>
      <c r="C203" s="12">
        <v>-1.4413884394763786E-2</v>
      </c>
      <c r="D203" s="12">
        <v>3.8517091959557942E-3</v>
      </c>
      <c r="E203" s="12">
        <v>1.6242555495398559E-3</v>
      </c>
      <c r="L203" s="2">
        <v>46133</v>
      </c>
      <c r="M203" s="12">
        <v>-3.4488704949129953E-3</v>
      </c>
      <c r="N203" s="12">
        <v>-1.4413884394763786E-2</v>
      </c>
      <c r="O203" s="12">
        <v>3.8517091959557942E-3</v>
      </c>
      <c r="P203" s="12">
        <v>1.6242555495398559E-3</v>
      </c>
      <c r="Q203" s="138">
        <v>-6.6798848903942987E-3</v>
      </c>
      <c r="R203" s="138">
        <v>-5.5047005129811675E-3</v>
      </c>
    </row>
    <row r="204" spans="1:18" ht="13" x14ac:dyDescent="0.3">
      <c r="A204" s="2">
        <v>46134</v>
      </c>
      <c r="B204" s="12">
        <v>-8.9980965564975951E-3</v>
      </c>
      <c r="C204" s="12">
        <v>-1.9847783912848801E-2</v>
      </c>
      <c r="D204" s="12">
        <v>-1.6786570743405341E-2</v>
      </c>
      <c r="E204" s="12">
        <v>-5.9459459459459156E-3</v>
      </c>
      <c r="L204" s="2">
        <v>46134</v>
      </c>
      <c r="M204" s="12">
        <v>-8.9980965564975951E-3</v>
      </c>
      <c r="N204" s="12">
        <v>-1.9847783912848801E-2</v>
      </c>
      <c r="O204" s="12">
        <v>-1.6786570743405341E-2</v>
      </c>
      <c r="P204" s="12">
        <v>-5.9459459459459156E-3</v>
      </c>
      <c r="Q204" s="138">
        <v>-2.3597656018783191E-3</v>
      </c>
      <c r="R204" s="138">
        <v>-2.148840374479816E-3</v>
      </c>
    </row>
    <row r="205" spans="1:18" ht="13" x14ac:dyDescent="0.3">
      <c r="A205" s="2">
        <v>46135</v>
      </c>
      <c r="B205" s="12">
        <v>-8.5559629823643048E-3</v>
      </c>
      <c r="C205" s="12">
        <v>-1.8727161997564006E-2</v>
      </c>
      <c r="D205" s="12">
        <v>-1.5609756097560989E-2</v>
      </c>
      <c r="E205" s="12">
        <v>-1.0875475802066339E-2</v>
      </c>
      <c r="L205" s="2">
        <v>46135</v>
      </c>
      <c r="M205" s="12">
        <v>-8.5559629823643048E-3</v>
      </c>
      <c r="N205" s="12">
        <v>-1.8727161997564006E-2</v>
      </c>
      <c r="O205" s="12">
        <v>-1.5609756097560989E-2</v>
      </c>
      <c r="P205" s="12">
        <v>-1.0875475802066339E-2</v>
      </c>
      <c r="Q205" s="138">
        <v>-2.4194048132312258E-3</v>
      </c>
      <c r="R205" s="138">
        <v>-3.0200900721171231E-3</v>
      </c>
    </row>
    <row r="206" spans="1:18" ht="13" x14ac:dyDescent="0.3">
      <c r="A206" s="2">
        <v>46136</v>
      </c>
      <c r="B206" s="12">
        <v>-3.3462486791123861E-3</v>
      </c>
      <c r="C206" s="12">
        <v>-6.8269976726143943E-3</v>
      </c>
      <c r="D206" s="12">
        <v>-8.9197224975222852E-3</v>
      </c>
      <c r="E206" s="12">
        <v>-9.8955470038483307E-3</v>
      </c>
      <c r="L206" s="2">
        <v>46136</v>
      </c>
      <c r="M206" s="12">
        <v>-3.3462486791123861E-3</v>
      </c>
      <c r="N206" s="12">
        <v>-6.8269976726143943E-3</v>
      </c>
      <c r="O206" s="12">
        <v>-8.9197224975222852E-3</v>
      </c>
      <c r="P206" s="12">
        <v>-9.8955470038483307E-3</v>
      </c>
      <c r="Q206" s="138">
        <v>-6.2825792740307251E-3</v>
      </c>
      <c r="R206" s="138">
        <v>-1.6299276573249356E-3</v>
      </c>
    </row>
    <row r="207" spans="1:18" ht="13" x14ac:dyDescent="0.3">
      <c r="A207" s="2">
        <v>46139</v>
      </c>
      <c r="B207" s="12">
        <v>2.1205159922248551E-3</v>
      </c>
      <c r="C207" s="12">
        <v>5.9365724105607783E-3</v>
      </c>
      <c r="D207" s="12">
        <v>-2.5000000000000356E-3</v>
      </c>
      <c r="E207" s="12">
        <v>-1.1660188784008853E-2</v>
      </c>
      <c r="L207" s="2">
        <v>46139</v>
      </c>
      <c r="M207" s="12">
        <v>2.1205159922248551E-3</v>
      </c>
      <c r="N207" s="12">
        <v>5.9365724105607783E-3</v>
      </c>
      <c r="O207" s="12">
        <v>-2.5000000000000356E-3</v>
      </c>
      <c r="P207" s="12">
        <v>-1.1660188784008853E-2</v>
      </c>
      <c r="Q207" s="138">
        <v>9.4365658614447223E-4</v>
      </c>
      <c r="R207" s="138">
        <v>-1.8088542170113838E-3</v>
      </c>
    </row>
    <row r="208" spans="1:18" ht="13" x14ac:dyDescent="0.3">
      <c r="A208" s="2">
        <v>46140</v>
      </c>
      <c r="B208" s="12">
        <v>1.9396931758067257E-2</v>
      </c>
      <c r="C208" s="12">
        <v>2.1431899363255093E-2</v>
      </c>
      <c r="D208" s="12">
        <v>-3.0075187969924172E-3</v>
      </c>
      <c r="E208" s="12">
        <v>-2.2471910112359869E-3</v>
      </c>
      <c r="L208" s="2">
        <v>46140</v>
      </c>
      <c r="M208" s="12">
        <v>1.9396931758067257E-2</v>
      </c>
      <c r="N208" s="12">
        <v>2.1431899363255093E-2</v>
      </c>
      <c r="O208" s="12">
        <v>-3.0075187969924172E-3</v>
      </c>
      <c r="P208" s="12">
        <v>-2.2471910112359869E-3</v>
      </c>
      <c r="Q208" s="138">
        <v>8.8762271251122144E-3</v>
      </c>
      <c r="R208" s="138">
        <v>-3.6356567786201125E-3</v>
      </c>
    </row>
    <row r="209" spans="1:18" ht="13" x14ac:dyDescent="0.3">
      <c r="A209" s="2">
        <v>46141</v>
      </c>
      <c r="B209" s="12">
        <v>-1.0205846739318332E-2</v>
      </c>
      <c r="C209" s="12">
        <v>-6.0818002128617979E-4</v>
      </c>
      <c r="D209" s="12">
        <v>-2.0110608345902569E-2</v>
      </c>
      <c r="E209" s="12">
        <v>6.1936936936936617E-3</v>
      </c>
      <c r="L209" s="2">
        <v>46141</v>
      </c>
      <c r="M209" s="12">
        <v>-1.0205846739318332E-2</v>
      </c>
      <c r="N209" s="12">
        <v>-6.0818002128617979E-4</v>
      </c>
      <c r="O209" s="12">
        <v>-2.0110608345902569E-2</v>
      </c>
      <c r="P209" s="12">
        <v>6.1936936936936617E-3</v>
      </c>
      <c r="Q209" s="138">
        <v>-7.3671192173348898E-3</v>
      </c>
      <c r="R209" s="138">
        <v>-6.1901627722667808E-3</v>
      </c>
    </row>
    <row r="210" spans="1:18" ht="13" x14ac:dyDescent="0.3">
      <c r="A210" s="2">
        <v>46142</v>
      </c>
      <c r="B210" s="12">
        <v>9.2624956308982754E-3</v>
      </c>
      <c r="C210" s="12">
        <v>-1.673512855621473E-3</v>
      </c>
      <c r="D210" s="12">
        <v>2.0523345305286148E-3</v>
      </c>
      <c r="E210" s="12">
        <v>-1.5109121432568488E-2</v>
      </c>
      <c r="L210" s="2">
        <v>46142</v>
      </c>
      <c r="M210" s="12">
        <v>9.2624956308982754E-3</v>
      </c>
      <c r="N210" s="12">
        <v>-1.673512855621473E-3</v>
      </c>
      <c r="O210" s="12">
        <v>2.0523345305286148E-3</v>
      </c>
      <c r="P210" s="12">
        <v>-1.5109121432568488E-2</v>
      </c>
      <c r="Q210" s="138">
        <v>8.7254373167688307E-3</v>
      </c>
      <c r="R210" s="138">
        <v>1.2744354279098667E-2</v>
      </c>
    </row>
    <row r="211" spans="1:18" ht="13" x14ac:dyDescent="0.3">
      <c r="A211" s="2">
        <v>46143</v>
      </c>
      <c r="B211" s="12">
        <v>0</v>
      </c>
      <c r="C211" s="12">
        <v>0</v>
      </c>
      <c r="D211" s="12">
        <v>0</v>
      </c>
      <c r="E211" s="12">
        <v>0</v>
      </c>
      <c r="L211" s="2">
        <v>46143</v>
      </c>
      <c r="M211" s="12">
        <v>0</v>
      </c>
      <c r="N211" s="12">
        <v>0</v>
      </c>
      <c r="O211" s="12">
        <v>0</v>
      </c>
      <c r="P211" s="12">
        <v>0</v>
      </c>
      <c r="Q211" s="138">
        <v>0</v>
      </c>
      <c r="R211" s="138">
        <v>0</v>
      </c>
    </row>
    <row r="212" spans="1:18" ht="13" x14ac:dyDescent="0.3">
      <c r="A212" s="2">
        <v>46146</v>
      </c>
      <c r="B212" s="12">
        <v>-2.5974025974026035E-2</v>
      </c>
      <c r="C212" s="12">
        <v>-2.3773239865894576E-2</v>
      </c>
      <c r="D212" s="12">
        <v>-2.457757296466976E-2</v>
      </c>
      <c r="E212" s="12">
        <v>-1.4772727272727241E-2</v>
      </c>
      <c r="L212" s="2">
        <v>46146</v>
      </c>
      <c r="M212" s="12">
        <v>-2.5974025974026035E-2</v>
      </c>
      <c r="N212" s="12">
        <v>-2.3773239865894576E-2</v>
      </c>
      <c r="O212" s="12">
        <v>-2.457757296466976E-2</v>
      </c>
      <c r="P212" s="12">
        <v>-1.4772727272727241E-2</v>
      </c>
      <c r="Q212" s="138">
        <v>-1.8091128461020949E-2</v>
      </c>
      <c r="R212" s="138">
        <v>-1.5031475924787128E-2</v>
      </c>
    </row>
    <row r="213" spans="1:18" ht="13" x14ac:dyDescent="0.3">
      <c r="A213" s="2">
        <v>46147</v>
      </c>
      <c r="B213" s="12">
        <v>2.3999999999999962E-2</v>
      </c>
      <c r="C213" s="12">
        <v>5.8694973462378876E-2</v>
      </c>
      <c r="D213" s="12">
        <v>1.8110236220472382E-2</v>
      </c>
      <c r="E213" s="12">
        <v>1.1534025374855168E-3</v>
      </c>
      <c r="L213" s="2">
        <v>46147</v>
      </c>
      <c r="M213" s="12">
        <v>2.3999999999999962E-2</v>
      </c>
      <c r="N213" s="12">
        <v>5.8694973462378876E-2</v>
      </c>
      <c r="O213" s="12">
        <v>1.8110236220472382E-2</v>
      </c>
      <c r="P213" s="12">
        <v>1.1534025374855168E-3</v>
      </c>
      <c r="Q213" s="138">
        <v>2.2068880520736692E-2</v>
      </c>
      <c r="R213" s="138">
        <v>1.7968466156481167E-2</v>
      </c>
    </row>
    <row r="214" spans="1:18" ht="13" x14ac:dyDescent="0.3">
      <c r="A214" s="2">
        <v>46148</v>
      </c>
      <c r="B214" s="12">
        <v>3.2812500000000008E-2</v>
      </c>
      <c r="C214" s="12">
        <v>4.6004128575641477E-2</v>
      </c>
      <c r="D214" s="12">
        <v>4.6919309100283586E-2</v>
      </c>
      <c r="E214" s="12">
        <v>3.6866359447004643E-2</v>
      </c>
      <c r="L214" s="2">
        <v>46148</v>
      </c>
      <c r="M214" s="12">
        <v>3.2812500000000008E-2</v>
      </c>
      <c r="N214" s="12">
        <v>4.6004128575641477E-2</v>
      </c>
      <c r="O214" s="12">
        <v>4.6919309100283586E-2</v>
      </c>
      <c r="P214" s="12">
        <v>3.6866359447004643E-2</v>
      </c>
      <c r="Q214" s="138">
        <v>2.3385389701882791E-2</v>
      </c>
      <c r="R214" s="138">
        <v>1.6290946893141783E-2</v>
      </c>
    </row>
    <row r="215" spans="1:18" ht="13" x14ac:dyDescent="0.3">
      <c r="A215" s="2">
        <v>46149</v>
      </c>
      <c r="B215" s="12">
        <v>-3.1938140864010973E-3</v>
      </c>
      <c r="C215" s="12">
        <v>6.4843529743446289E-3</v>
      </c>
      <c r="D215" s="12">
        <v>1.7975868012804826E-2</v>
      </c>
      <c r="E215" s="12">
        <v>-2.2222222222222539E-3</v>
      </c>
      <c r="L215" s="2">
        <v>46149</v>
      </c>
      <c r="M215" s="12">
        <v>-3.1938140864010973E-3</v>
      </c>
      <c r="N215" s="12">
        <v>6.4843529743446289E-3</v>
      </c>
      <c r="O215" s="12">
        <v>1.7975868012804826E-2</v>
      </c>
      <c r="P215" s="12">
        <v>-2.2222222222222539E-3</v>
      </c>
      <c r="Q215" s="138">
        <v>-8.0603537154983872E-3</v>
      </c>
      <c r="R215" s="138">
        <v>-9.6792018055392899E-3</v>
      </c>
    </row>
    <row r="216" spans="1:18" ht="13" x14ac:dyDescent="0.3">
      <c r="A216" s="2">
        <v>46150</v>
      </c>
      <c r="B216" s="12">
        <v>-1.9730185497470489E-2</v>
      </c>
      <c r="C216" s="12">
        <v>-1.2605042016806801E-2</v>
      </c>
      <c r="D216" s="12">
        <v>-7.982583454281697E-3</v>
      </c>
      <c r="E216" s="12">
        <v>3.3407572383073181E-3</v>
      </c>
      <c r="L216" s="2">
        <v>46150</v>
      </c>
      <c r="M216" s="12">
        <v>-1.9730185497470489E-2</v>
      </c>
      <c r="N216" s="12">
        <v>-1.2605042016806801E-2</v>
      </c>
      <c r="O216" s="12">
        <v>-7.982583454281697E-3</v>
      </c>
      <c r="P216" s="12">
        <v>3.3407572383073181E-3</v>
      </c>
      <c r="Q216" s="138">
        <v>2.2788793078393972E-4</v>
      </c>
      <c r="R216" s="138">
        <v>-1.7029399513666842E-2</v>
      </c>
    </row>
    <row r="217" spans="1:18" ht="13" x14ac:dyDescent="0.3">
      <c r="A217" s="2">
        <v>46153</v>
      </c>
      <c r="B217" s="12">
        <v>7.7412695682091744E-3</v>
      </c>
      <c r="C217" s="12">
        <v>3.2624113475177869E-3</v>
      </c>
      <c r="D217" s="12">
        <v>-8.5345037795659939E-3</v>
      </c>
      <c r="E217" s="12">
        <v>4.994450610432884E-3</v>
      </c>
      <c r="L217" s="2">
        <v>46153</v>
      </c>
      <c r="M217" s="12">
        <v>7.7412695682091744E-3</v>
      </c>
      <c r="N217" s="12">
        <v>3.2624113475177869E-3</v>
      </c>
      <c r="O217" s="12">
        <v>-8.5345037795659939E-3</v>
      </c>
      <c r="P217" s="12">
        <v>4.994450610432884E-3</v>
      </c>
      <c r="Q217" s="138">
        <v>7.3727216399029297E-3</v>
      </c>
      <c r="R217" s="138">
        <v>2.5396461817622207E-3</v>
      </c>
    </row>
    <row r="218" spans="1:18" ht="13" x14ac:dyDescent="0.3">
      <c r="A218" s="2">
        <v>46154</v>
      </c>
      <c r="B218" s="12">
        <v>-1.3997951519289835E-2</v>
      </c>
      <c r="C218" s="12">
        <v>-8.7657288279372903E-3</v>
      </c>
      <c r="D218" s="12">
        <v>-6.6404328578454509E-3</v>
      </c>
      <c r="E218" s="12">
        <v>-2.0982882385422324E-2</v>
      </c>
      <c r="L218" s="2">
        <v>46154</v>
      </c>
      <c r="M218" s="12">
        <v>-1.3997951519289835E-2</v>
      </c>
      <c r="N218" s="12">
        <v>-8.7657288279372903E-3</v>
      </c>
      <c r="O218" s="12">
        <v>-6.6404328578454509E-3</v>
      </c>
      <c r="P218" s="12">
        <v>-2.0982882385422324E-2</v>
      </c>
      <c r="Q218" s="138">
        <v>-1.2243213822805556E-2</v>
      </c>
      <c r="R218" s="138">
        <v>-1.5961096478420225E-2</v>
      </c>
    </row>
    <row r="219" spans="1:18" ht="13" x14ac:dyDescent="0.3">
      <c r="A219" s="2">
        <v>46155</v>
      </c>
      <c r="B219" s="12">
        <v>-1.0734072022160559E-2</v>
      </c>
      <c r="C219" s="12">
        <v>1.4976465554129185E-2</v>
      </c>
      <c r="D219" s="12">
        <v>3.7137905422133838E-3</v>
      </c>
      <c r="E219" s="12">
        <v>0</v>
      </c>
      <c r="L219" s="2">
        <v>46155</v>
      </c>
      <c r="M219" s="12">
        <v>-1.0734072022160559E-2</v>
      </c>
      <c r="N219" s="12">
        <v>1.4976465554129185E-2</v>
      </c>
      <c r="O219" s="12">
        <v>3.7137905422133838E-3</v>
      </c>
      <c r="P219" s="12">
        <v>0</v>
      </c>
      <c r="Q219" s="138">
        <v>6.1387816101198707E-3</v>
      </c>
      <c r="R219" s="138">
        <v>7.3608476910373838E-3</v>
      </c>
    </row>
    <row r="220" spans="1:18" ht="13" x14ac:dyDescent="0.3">
      <c r="A220" s="2">
        <v>46156</v>
      </c>
      <c r="B220" s="12">
        <v>1.960098004900231E-2</v>
      </c>
      <c r="C220" s="12">
        <v>1.6722878021360285E-2</v>
      </c>
      <c r="D220" s="12">
        <v>-3.5767143561914051E-2</v>
      </c>
      <c r="E220" s="12">
        <v>2.0868584320360904E-2</v>
      </c>
      <c r="L220" s="2">
        <v>46156</v>
      </c>
      <c r="M220" s="12">
        <v>1.960098004900231E-2</v>
      </c>
      <c r="N220" s="12">
        <v>1.6722878021360285E-2</v>
      </c>
      <c r="O220" s="12">
        <v>-3.5767143561914051E-2</v>
      </c>
      <c r="P220" s="12">
        <v>2.0868584320360904E-2</v>
      </c>
      <c r="Q220" s="138">
        <v>9.1713309840904637E-3</v>
      </c>
      <c r="R220" s="138">
        <v>1.2758006976461081E-2</v>
      </c>
    </row>
    <row r="221" spans="1:18" ht="13" x14ac:dyDescent="0.3">
      <c r="A221" s="2">
        <v>46157</v>
      </c>
      <c r="B221" s="12">
        <v>-1.5619636113971732E-2</v>
      </c>
      <c r="C221" s="12">
        <v>-1.5065653075328117E-2</v>
      </c>
      <c r="D221" s="12">
        <v>-4.3233563571245963E-2</v>
      </c>
      <c r="E221" s="12">
        <v>5.5248618784530384E-3</v>
      </c>
      <c r="L221" s="2">
        <v>46157</v>
      </c>
      <c r="M221" s="12">
        <v>-1.5619636113971732E-2</v>
      </c>
      <c r="N221" s="12">
        <v>-1.5065653075328117E-2</v>
      </c>
      <c r="O221" s="12">
        <v>-4.3233563571245963E-2</v>
      </c>
      <c r="P221" s="12">
        <v>5.5248618784530384E-3</v>
      </c>
      <c r="Q221" s="138">
        <v>-1.7620821738586093E-2</v>
      </c>
      <c r="R221" s="138">
        <v>-1.9608902948305178E-2</v>
      </c>
    </row>
    <row r="222" spans="1:18" ht="13" x14ac:dyDescent="0.3">
      <c r="A222" s="2">
        <v>46160</v>
      </c>
      <c r="B222" s="12">
        <v>-2.4934612031386343E-2</v>
      </c>
      <c r="C222" s="12">
        <v>2.80662363177082E-3</v>
      </c>
      <c r="D222" s="12">
        <v>-1.0695187165775174E-3</v>
      </c>
      <c r="E222" s="12">
        <v>-9.8901098901099521E-3</v>
      </c>
      <c r="L222" s="2">
        <v>46160</v>
      </c>
      <c r="M222" s="12">
        <v>-2.4934612031386343E-2</v>
      </c>
      <c r="N222" s="12">
        <v>2.80662363177082E-3</v>
      </c>
      <c r="O222" s="12">
        <v>-1.0695187165775174E-3</v>
      </c>
      <c r="P222" s="12">
        <v>-9.8901098901099521E-3</v>
      </c>
      <c r="Q222" s="138">
        <v>-8.5064128117071959E-3</v>
      </c>
      <c r="R222" s="138">
        <v>1.431240950465862E-2</v>
      </c>
    </row>
    <row r="223" spans="1:18" ht="13" x14ac:dyDescent="0.3">
      <c r="A223" s="2">
        <v>46161</v>
      </c>
      <c r="B223" s="12">
        <v>-9.4778254649499176E-3</v>
      </c>
      <c r="C223" s="12">
        <v>-1.399384270920795E-2</v>
      </c>
      <c r="D223" s="12">
        <v>-8.0299785867236923E-3</v>
      </c>
      <c r="E223" s="12">
        <v>-3.3296337402885369E-3</v>
      </c>
      <c r="L223" s="2">
        <v>46161</v>
      </c>
      <c r="M223" s="12">
        <v>-9.4778254649499176E-3</v>
      </c>
      <c r="N223" s="12">
        <v>-1.399384270920795E-2</v>
      </c>
      <c r="O223" s="12">
        <v>-8.0299785867236923E-3</v>
      </c>
      <c r="P223" s="12">
        <v>-3.3296337402885369E-3</v>
      </c>
      <c r="Q223" s="138">
        <v>-6.6183511510461875E-3</v>
      </c>
      <c r="R223" s="138">
        <v>4.7831080762151239E-3</v>
      </c>
    </row>
    <row r="224" spans="1:18" ht="13" x14ac:dyDescent="0.3">
      <c r="A224" s="2">
        <v>46162</v>
      </c>
      <c r="B224" s="12">
        <v>2.7802852500451333E-2</v>
      </c>
      <c r="C224" s="12">
        <v>2.5688333806415022E-2</v>
      </c>
      <c r="D224" s="12">
        <v>4.587155963302606E-3</v>
      </c>
      <c r="E224" s="12">
        <v>-8.351893095768375E-3</v>
      </c>
      <c r="L224" s="2">
        <v>46162</v>
      </c>
      <c r="M224" s="12">
        <v>2.7802852500451333E-2</v>
      </c>
      <c r="N224" s="12">
        <v>2.5688333806415022E-2</v>
      </c>
      <c r="O224" s="12">
        <v>4.587155963302606E-3</v>
      </c>
      <c r="P224" s="12">
        <v>-8.351893095768375E-3</v>
      </c>
      <c r="Q224" s="138">
        <v>1.526796684820967E-2</v>
      </c>
      <c r="R224" s="138">
        <v>1.316851514155031E-2</v>
      </c>
    </row>
    <row r="225" spans="1:18" ht="13" x14ac:dyDescent="0.3">
      <c r="A225" s="2">
        <v>46163</v>
      </c>
      <c r="B225" s="12">
        <v>-1.7038468294396546E-2</v>
      </c>
      <c r="C225" s="12">
        <v>-2.2000830220008153E-2</v>
      </c>
      <c r="D225" s="12">
        <v>8.0580177276391163E-3</v>
      </c>
      <c r="E225" s="12">
        <v>2.6389668725435245E-2</v>
      </c>
      <c r="L225" s="2">
        <v>46163</v>
      </c>
      <c r="M225" s="12">
        <v>-1.7038468294396546E-2</v>
      </c>
      <c r="N225" s="12">
        <v>-2.2000830220008153E-2</v>
      </c>
      <c r="O225" s="12">
        <v>8.0580177276391163E-3</v>
      </c>
      <c r="P225" s="12">
        <v>2.6389668725435245E-2</v>
      </c>
      <c r="Q225" s="138">
        <v>7.4915427505670271E-4</v>
      </c>
      <c r="R225" s="138">
        <v>-3.455003115684922E-3</v>
      </c>
    </row>
    <row r="226" spans="1:18" ht="13" x14ac:dyDescent="0.3">
      <c r="A226" s="2">
        <v>46164</v>
      </c>
      <c r="B226" s="12">
        <v>3.9313795568263477E-3</v>
      </c>
      <c r="C226" s="12">
        <v>2.0232031692133452E-2</v>
      </c>
      <c r="D226" s="12">
        <v>-8.2600586197709106E-3</v>
      </c>
      <c r="E226" s="12">
        <v>3.2822757111597061E-3</v>
      </c>
      <c r="L226" s="2">
        <v>46164</v>
      </c>
      <c r="M226" s="12">
        <v>3.9313795568263477E-3</v>
      </c>
      <c r="N226" s="12">
        <v>2.0232031692133452E-2</v>
      </c>
      <c r="O226" s="12">
        <v>-8.2600586197709106E-3</v>
      </c>
      <c r="P226" s="12">
        <v>3.2822757111597061E-3</v>
      </c>
      <c r="Q226" s="138">
        <v>4.5630410569723386E-3</v>
      </c>
      <c r="R226" s="138">
        <v>9.5387814807634322E-3</v>
      </c>
    </row>
    <row r="227" spans="1:18" ht="13" x14ac:dyDescent="0.3">
      <c r="A227" s="2">
        <v>46167</v>
      </c>
      <c r="B227" s="12">
        <v>2.1715913136347433E-2</v>
      </c>
      <c r="C227" s="12">
        <v>2.7458050201081736E-2</v>
      </c>
      <c r="D227" s="12">
        <v>1.5045674368619083E-2</v>
      </c>
      <c r="E227" s="12">
        <v>1.3086150490730674E-2</v>
      </c>
      <c r="L227" s="2">
        <v>46167</v>
      </c>
      <c r="M227" s="12">
        <v>2.1715913136347433E-2</v>
      </c>
      <c r="N227" s="12">
        <v>2.7458050201081736E-2</v>
      </c>
      <c r="O227" s="12">
        <v>1.5045674368619083E-2</v>
      </c>
      <c r="P227" s="12">
        <v>1.3086150490730674E-2</v>
      </c>
      <c r="Q227" s="138">
        <v>1.4747966890655981E-2</v>
      </c>
      <c r="R227" s="138">
        <v>1.9455943063678972E-2</v>
      </c>
    </row>
    <row r="228" spans="1:18" ht="13" x14ac:dyDescent="0.3">
      <c r="A228" s="2">
        <v>46168</v>
      </c>
      <c r="B228" s="12">
        <v>-5.574912891986067E-3</v>
      </c>
      <c r="C228" s="12">
        <v>-8.5031718180592474E-3</v>
      </c>
      <c r="D228" s="12">
        <v>-2.117522498676503E-3</v>
      </c>
      <c r="E228" s="12">
        <v>8.0731969860064583E-3</v>
      </c>
      <c r="L228" s="2">
        <v>46168</v>
      </c>
      <c r="M228" s="12">
        <v>-5.574912891986067E-3</v>
      </c>
      <c r="N228" s="12">
        <v>-8.5031718180592474E-3</v>
      </c>
      <c r="O228" s="12">
        <v>-2.117522498676503E-3</v>
      </c>
      <c r="P228" s="12">
        <v>8.0731969860064583E-3</v>
      </c>
      <c r="Q228" s="138">
        <v>-8.8321146013882884E-3</v>
      </c>
      <c r="R228" s="138">
        <v>-7.6901579403773788E-3</v>
      </c>
    </row>
    <row r="229" spans="1:18" ht="13" x14ac:dyDescent="0.3">
      <c r="A229" s="2">
        <v>46169</v>
      </c>
      <c r="B229" s="12">
        <v>1.4365802382620856E-2</v>
      </c>
      <c r="C229" s="12">
        <v>-5.0367546964333017E-3</v>
      </c>
      <c r="D229" s="12">
        <v>2.4137931034482665E-2</v>
      </c>
      <c r="E229" s="12">
        <v>1.4949279231179833E-2</v>
      </c>
      <c r="L229" s="2">
        <v>46169</v>
      </c>
      <c r="M229" s="12">
        <v>1.4365802382620856E-2</v>
      </c>
      <c r="N229" s="12">
        <v>-5.0367546964333017E-3</v>
      </c>
      <c r="O229" s="12">
        <v>2.4137931034482665E-2</v>
      </c>
      <c r="P229" s="12">
        <v>1.4949279231179833E-2</v>
      </c>
      <c r="Q229" s="138">
        <v>-5.6950758014267713E-3</v>
      </c>
      <c r="R229" s="138">
        <v>-5.3910737348402738E-4</v>
      </c>
    </row>
    <row r="230" spans="1:18" ht="13" x14ac:dyDescent="0.3">
      <c r="A230" s="2">
        <v>46170</v>
      </c>
      <c r="B230" s="12">
        <v>-7.0811744386874561E-3</v>
      </c>
      <c r="C230" s="12">
        <v>-2.4627171979751923E-3</v>
      </c>
      <c r="D230" s="12">
        <v>-1.9166019166019219E-2</v>
      </c>
      <c r="E230" s="12">
        <v>-8.9426617569699565E-3</v>
      </c>
      <c r="L230" s="2">
        <v>46170</v>
      </c>
      <c r="M230" s="12">
        <v>-7.0811744386874561E-3</v>
      </c>
      <c r="N230" s="12">
        <v>-2.4627171979751923E-3</v>
      </c>
      <c r="O230" s="12">
        <v>-1.9166019166019219E-2</v>
      </c>
      <c r="P230" s="12">
        <v>-8.9426617569699565E-3</v>
      </c>
      <c r="Q230" s="138">
        <v>3.9165664616424454E-3</v>
      </c>
      <c r="R230" s="138">
        <v>-4.9257205213031618E-3</v>
      </c>
    </row>
    <row r="231" spans="1:18" ht="13" x14ac:dyDescent="0.3">
      <c r="A231" s="2">
        <v>46171</v>
      </c>
      <c r="B231" s="12">
        <v>1.0088711080187985E-2</v>
      </c>
      <c r="C231" s="12">
        <v>1.8241667809628288E-2</v>
      </c>
      <c r="D231" s="12">
        <v>-9.5062054396619876E-3</v>
      </c>
      <c r="E231" s="12">
        <v>3.7154989384288145E-3</v>
      </c>
      <c r="L231" s="2">
        <v>46171</v>
      </c>
      <c r="M231" s="12">
        <v>1.0088711080187985E-2</v>
      </c>
      <c r="N231" s="12">
        <v>1.8241667809628288E-2</v>
      </c>
      <c r="O231" s="12">
        <v>-9.5062054396619876E-3</v>
      </c>
      <c r="P231" s="12">
        <v>3.7154989384288145E-3</v>
      </c>
      <c r="Q231" s="138">
        <v>5.4321633553515219E-3</v>
      </c>
      <c r="R231" s="138">
        <v>-1.1847765582207025E-3</v>
      </c>
    </row>
    <row r="232" spans="1:18" ht="13" x14ac:dyDescent="0.3">
      <c r="A232" s="2">
        <v>46174</v>
      </c>
      <c r="B232" s="12">
        <v>-1.9459273290855936E-2</v>
      </c>
      <c r="C232" s="12">
        <v>-7.0043103448275334E-3</v>
      </c>
      <c r="D232" s="12">
        <v>-1.2263396427619325E-2</v>
      </c>
      <c r="E232" s="12">
        <v>-1.6393442622950789E-2</v>
      </c>
      <c r="L232" s="2">
        <v>46174</v>
      </c>
      <c r="M232" s="12">
        <v>-1.9459273290855936E-2</v>
      </c>
      <c r="N232" s="12">
        <v>-7.0043103448275334E-3</v>
      </c>
      <c r="O232" s="12">
        <v>-1.2263396427619325E-2</v>
      </c>
      <c r="P232" s="12">
        <v>-1.6393442622950789E-2</v>
      </c>
      <c r="Q232" s="138">
        <v>-5.7975639593638804E-3</v>
      </c>
      <c r="R232" s="138">
        <v>-2.0527131739851274E-3</v>
      </c>
    </row>
    <row r="233" spans="1:18" ht="13" x14ac:dyDescent="0.3">
      <c r="A233" s="2">
        <v>46175</v>
      </c>
      <c r="B233" s="12">
        <v>9.8349139445029939E-3</v>
      </c>
      <c r="C233" s="12">
        <v>1.6413456321215519E-2</v>
      </c>
      <c r="D233" s="12">
        <v>-1.1066126855600449E-2</v>
      </c>
      <c r="E233" s="12">
        <v>-5.3763440860215058E-3</v>
      </c>
      <c r="L233" s="2">
        <v>46175</v>
      </c>
      <c r="M233" s="12">
        <v>9.8349139445029939E-3</v>
      </c>
      <c r="N233" s="12">
        <v>1.6413456321215519E-2</v>
      </c>
      <c r="O233" s="12">
        <v>-1.1066126855600449E-2</v>
      </c>
      <c r="P233" s="12">
        <v>-5.3763440860215058E-3</v>
      </c>
      <c r="Q233" s="138">
        <v>8.860178570047424E-3</v>
      </c>
      <c r="R233" s="138">
        <v>4.8610245544060786E-3</v>
      </c>
    </row>
    <row r="234" spans="1:18" ht="13" x14ac:dyDescent="0.3">
      <c r="A234" s="2">
        <v>46176</v>
      </c>
      <c r="B234" s="12">
        <v>-1.8608695652173948E-2</v>
      </c>
      <c r="C234" s="12">
        <v>-1.9084478846923884E-2</v>
      </c>
      <c r="D234" s="12">
        <v>-2.1288209606986932E-2</v>
      </c>
      <c r="E234" s="12">
        <v>-2.216216216216213E-2</v>
      </c>
      <c r="L234" s="2">
        <v>46176</v>
      </c>
      <c r="M234" s="12">
        <v>-1.8608695652173948E-2</v>
      </c>
      <c r="N234" s="12">
        <v>-1.9084478846923884E-2</v>
      </c>
      <c r="O234" s="12">
        <v>-2.1288209606986932E-2</v>
      </c>
      <c r="P234" s="12">
        <v>-2.216216216216213E-2</v>
      </c>
      <c r="Q234" s="138">
        <v>-1.1774988467794839E-2</v>
      </c>
      <c r="R234" s="138">
        <v>-1.2639474242220563E-2</v>
      </c>
    </row>
    <row r="235" spans="1:18" ht="13" x14ac:dyDescent="0.3">
      <c r="A235" s="2">
        <v>46177</v>
      </c>
      <c r="B235" s="12">
        <v>8.3289030657452776E-3</v>
      </c>
      <c r="C235" s="12">
        <v>9.1156462585034251E-3</v>
      </c>
      <c r="D235" s="12">
        <v>-1.5895147796988297E-2</v>
      </c>
      <c r="E235" s="12">
        <v>6.0807075732448547E-3</v>
      </c>
      <c r="L235" s="2">
        <v>46177</v>
      </c>
      <c r="M235" s="12">
        <v>8.3289030657452776E-3</v>
      </c>
      <c r="N235" s="12">
        <v>9.1156462585034251E-3</v>
      </c>
      <c r="O235" s="12">
        <v>-1.5895147796988297E-2</v>
      </c>
      <c r="P235" s="12">
        <v>6.0807075732448547E-3</v>
      </c>
      <c r="Q235" s="138">
        <v>4.4984587057266346E-3</v>
      </c>
      <c r="R235" s="138">
        <v>3.6536974210764381E-3</v>
      </c>
    </row>
    <row r="236" spans="1:18" ht="13" x14ac:dyDescent="0.3">
      <c r="A236" s="2">
        <v>46178</v>
      </c>
      <c r="B236" s="12">
        <v>-2.9876977152900434E-3</v>
      </c>
      <c r="C236" s="12">
        <v>-1.3752190912767911E-2</v>
      </c>
      <c r="D236" s="12">
        <v>-1.1334655709832572E-3</v>
      </c>
      <c r="E236" s="12">
        <v>-1.7032967032967E-2</v>
      </c>
      <c r="L236" s="2">
        <v>46178</v>
      </c>
      <c r="M236" s="12">
        <v>-2.9876977152900434E-3</v>
      </c>
      <c r="N236" s="12">
        <v>-1.3752190912767911E-2</v>
      </c>
      <c r="O236" s="12">
        <v>-1.1334655709832572E-3</v>
      </c>
      <c r="P236" s="12">
        <v>-1.7032967032967E-2</v>
      </c>
      <c r="Q236" s="138">
        <v>-2.7527659601856483E-3</v>
      </c>
      <c r="R236" s="138">
        <v>-8.599615122120409E-3</v>
      </c>
    </row>
    <row r="237" spans="1:18" ht="13" x14ac:dyDescent="0.3">
      <c r="A237" s="2">
        <v>46181</v>
      </c>
      <c r="B237" s="12">
        <v>-1.3749338974087836E-2</v>
      </c>
      <c r="C237" s="12">
        <v>-2.0095693779904288E-2</v>
      </c>
      <c r="D237" s="12">
        <v>-8.2269503546099042E-3</v>
      </c>
      <c r="E237" s="12">
        <v>1.1179429849077062E-3</v>
      </c>
      <c r="L237" s="2">
        <v>46181</v>
      </c>
      <c r="M237" s="12">
        <v>-1.3749338974087836E-2</v>
      </c>
      <c r="N237" s="12">
        <v>-2.0095693779904288E-2</v>
      </c>
      <c r="O237" s="12">
        <v>-8.2269503546099042E-3</v>
      </c>
      <c r="P237" s="12">
        <v>1.1179429849077062E-3</v>
      </c>
      <c r="Q237" s="138">
        <v>4.2731760585969798E-3</v>
      </c>
      <c r="R237" s="138">
        <v>-5.6666614942099793E-3</v>
      </c>
    </row>
    <row r="238" spans="1:18" ht="13" x14ac:dyDescent="0.3">
      <c r="A238" s="2">
        <v>46182</v>
      </c>
      <c r="B238" s="12">
        <v>9.1152815013405102E-3</v>
      </c>
      <c r="C238" s="12">
        <v>-8.3705357142860304E-4</v>
      </c>
      <c r="D238" s="12">
        <v>-4.290617848970211E-3</v>
      </c>
      <c r="E238" s="12">
        <v>-5.5834729201560197E-4</v>
      </c>
      <c r="L238" s="2">
        <v>46182</v>
      </c>
      <c r="M238" s="12">
        <v>9.1152815013405102E-3</v>
      </c>
      <c r="N238" s="12">
        <v>-8.3705357142860304E-4</v>
      </c>
      <c r="O238" s="12">
        <v>-4.290617848970211E-3</v>
      </c>
      <c r="P238" s="12">
        <v>-5.5834729201560197E-4</v>
      </c>
      <c r="Q238" s="138">
        <v>4.7151319941338725E-3</v>
      </c>
      <c r="R238" s="138">
        <v>-7.7759460663445173E-3</v>
      </c>
    </row>
    <row r="239" spans="1:18" ht="13" x14ac:dyDescent="0.3">
      <c r="A239" s="2">
        <v>46183</v>
      </c>
      <c r="B239" s="12">
        <v>-9.032943676939454E-3</v>
      </c>
      <c r="C239" s="12">
        <v>-1.3543702876291521E-2</v>
      </c>
      <c r="D239" s="12">
        <v>-2.9876472278080986E-2</v>
      </c>
      <c r="E239" s="12">
        <v>-2.4581005586592212E-2</v>
      </c>
      <c r="L239" s="2">
        <v>46183</v>
      </c>
      <c r="M239" s="12">
        <v>-9.032943676939454E-3</v>
      </c>
      <c r="N239" s="12">
        <v>-1.3543702876291521E-2</v>
      </c>
      <c r="O239" s="12">
        <v>-2.9876472278080986E-2</v>
      </c>
      <c r="P239" s="12">
        <v>-2.4581005586592212E-2</v>
      </c>
      <c r="Q239" s="138">
        <v>-5.5904121233907632E-3</v>
      </c>
      <c r="R239" s="138">
        <v>-1.0173938531709999E-2</v>
      </c>
    </row>
    <row r="240" spans="1:18" ht="13" x14ac:dyDescent="0.3">
      <c r="A240" s="2">
        <v>46184</v>
      </c>
      <c r="B240" s="12">
        <v>7.1492403932090225E-4</v>
      </c>
      <c r="C240" s="12">
        <v>-3.3970276008493854E-3</v>
      </c>
      <c r="D240" s="12">
        <v>1.1844832691737975E-3</v>
      </c>
      <c r="E240" s="12">
        <v>-1.145475372279431E-3</v>
      </c>
      <c r="L240" s="2">
        <v>46184</v>
      </c>
      <c r="M240" s="12">
        <v>7.1492403932090225E-4</v>
      </c>
      <c r="N240" s="12">
        <v>-3.3970276008493854E-3</v>
      </c>
      <c r="O240" s="12">
        <v>1.1844832691737975E-3</v>
      </c>
      <c r="P240" s="12">
        <v>-1.145475372279431E-3</v>
      </c>
      <c r="Q240" s="138">
        <v>7.1385796554982155E-3</v>
      </c>
      <c r="R240" s="138">
        <v>4.1746747473344887E-4</v>
      </c>
    </row>
    <row r="241" spans="1:18" ht="13" x14ac:dyDescent="0.3">
      <c r="A241" s="2">
        <v>46185</v>
      </c>
      <c r="B241" s="12">
        <v>4.3043400607251231E-2</v>
      </c>
      <c r="C241" s="12">
        <v>4.1045306064479488E-2</v>
      </c>
      <c r="D241" s="12">
        <v>-3.5492457852707641E-3</v>
      </c>
      <c r="E241" s="12">
        <v>2.6949541284403605E-2</v>
      </c>
      <c r="L241" s="2">
        <v>46185</v>
      </c>
      <c r="M241" s="12">
        <v>4.3043400607251231E-2</v>
      </c>
      <c r="N241" s="12">
        <v>4.1045306064479488E-2</v>
      </c>
      <c r="O241" s="12">
        <v>-3.5492457852707641E-3</v>
      </c>
      <c r="P241" s="12">
        <v>2.6949541284403605E-2</v>
      </c>
      <c r="Q241" s="138">
        <v>1.7875151125755186E-2</v>
      </c>
      <c r="R241" s="138">
        <v>1.6873664823982431E-2</v>
      </c>
    </row>
    <row r="242" spans="1:18" ht="13" x14ac:dyDescent="0.3">
      <c r="A242" s="2">
        <v>46188</v>
      </c>
      <c r="B242" s="12">
        <v>7.7054794520547828E-3</v>
      </c>
      <c r="C242" s="12">
        <v>1.7326057298772117E-2</v>
      </c>
      <c r="D242" s="12">
        <v>1.9293558919560871E-2</v>
      </c>
      <c r="E242" s="12">
        <v>2.0658849804578543E-2</v>
      </c>
      <c r="L242" s="2">
        <v>46188</v>
      </c>
      <c r="M242" s="12">
        <v>7.7054794520547828E-3</v>
      </c>
      <c r="N242" s="12">
        <v>1.7326057298772117E-2</v>
      </c>
      <c r="O242" s="12">
        <v>1.9293558919560871E-2</v>
      </c>
      <c r="P242" s="12">
        <v>2.0658849804578543E-2</v>
      </c>
      <c r="Q242" s="138">
        <v>6.445229043436862E-3</v>
      </c>
      <c r="R242" s="138">
        <v>9.6429578079771164E-3</v>
      </c>
    </row>
    <row r="243" spans="1:18" ht="13" x14ac:dyDescent="0.3">
      <c r="A243" s="2">
        <v>46189</v>
      </c>
      <c r="B243" s="12">
        <v>2.9056924384027235E-2</v>
      </c>
      <c r="C243" s="12">
        <v>4.1705779804210995E-2</v>
      </c>
      <c r="D243" s="12">
        <v>-6.5230052417006454E-2</v>
      </c>
      <c r="E243" s="12">
        <v>-2.2975929978118252E-2</v>
      </c>
      <c r="L243" s="2">
        <v>46189</v>
      </c>
      <c r="M243" s="12">
        <v>2.9056924384027235E-2</v>
      </c>
      <c r="N243" s="12">
        <v>4.1705779804210995E-2</v>
      </c>
      <c r="O243" s="12">
        <v>-6.5230052417006454E-2</v>
      </c>
      <c r="P243" s="12">
        <v>-2.2975929978118252E-2</v>
      </c>
      <c r="Q243" s="138">
        <v>1.5495548965124272E-2</v>
      </c>
      <c r="R243" s="138">
        <v>3.8465027414244822E-4</v>
      </c>
    </row>
    <row r="244" spans="1:18" ht="13" x14ac:dyDescent="0.3">
      <c r="A244" s="2">
        <v>46190</v>
      </c>
      <c r="B244" s="12">
        <v>8.9167767503302957E-3</v>
      </c>
      <c r="C244" s="12">
        <v>2.4330587023686744E-2</v>
      </c>
      <c r="D244" s="12">
        <v>-3.4267912772585715E-2</v>
      </c>
      <c r="E244" s="12">
        <v>-1.9036954087346056E-2</v>
      </c>
      <c r="L244" s="2">
        <v>46190</v>
      </c>
      <c r="M244" s="12">
        <v>8.9167767503302957E-3</v>
      </c>
      <c r="N244" s="12">
        <v>2.4330587023686744E-2</v>
      </c>
      <c r="O244" s="12">
        <v>-3.4267912772585715E-2</v>
      </c>
      <c r="P244" s="12">
        <v>-1.9036954087346056E-2</v>
      </c>
      <c r="Q244" s="138">
        <v>3.5521688735217047E-3</v>
      </c>
      <c r="R244" s="138">
        <v>4.0137268050885065E-4</v>
      </c>
    </row>
    <row r="245" spans="1:18" ht="13" x14ac:dyDescent="0.3">
      <c r="A245" s="2">
        <v>46191</v>
      </c>
      <c r="B245" s="12">
        <v>6.8739770867430137E-3</v>
      </c>
      <c r="C245" s="12">
        <v>6.4094507980395274E-3</v>
      </c>
      <c r="D245" s="12">
        <v>-3.3870967741935508E-2</v>
      </c>
      <c r="E245" s="12">
        <v>-9.1324200913241692E-3</v>
      </c>
      <c r="L245" s="2">
        <v>46191</v>
      </c>
      <c r="M245" s="12">
        <v>6.8739770867430137E-3</v>
      </c>
      <c r="N245" s="12">
        <v>6.4094507980395274E-3</v>
      </c>
      <c r="O245" s="12">
        <v>-3.3870967741935508E-2</v>
      </c>
      <c r="P245" s="12">
        <v>-9.1324200913241692E-3</v>
      </c>
      <c r="Q245" s="138">
        <v>1.4620866852219457E-4</v>
      </c>
      <c r="R245" s="138">
        <v>1.5921989279005452E-3</v>
      </c>
    </row>
    <row r="246" spans="1:18" ht="13" x14ac:dyDescent="0.3">
      <c r="A246" s="2">
        <v>46192</v>
      </c>
      <c r="B246" s="12">
        <v>4.2262678803640765E-3</v>
      </c>
      <c r="C246" s="12">
        <v>-6.9930069930070216E-3</v>
      </c>
      <c r="D246" s="12">
        <v>7.345575959933303E-3</v>
      </c>
      <c r="E246" s="12">
        <v>-5.4147465437788055E-2</v>
      </c>
      <c r="L246" s="2">
        <v>46192</v>
      </c>
      <c r="M246" s="12">
        <v>4.2262678803640765E-3</v>
      </c>
      <c r="N246" s="12">
        <v>-6.9930069930070216E-3</v>
      </c>
      <c r="O246" s="12">
        <v>7.345575959933303E-3</v>
      </c>
      <c r="P246" s="12">
        <v>-5.4147465437788055E-2</v>
      </c>
      <c r="Q246" s="138">
        <v>3.1684108217744839E-3</v>
      </c>
      <c r="R246" s="138">
        <v>-1.6626270208458991E-3</v>
      </c>
    </row>
    <row r="247" spans="1:18" ht="13" x14ac:dyDescent="0.3">
      <c r="A247" s="2">
        <v>46195</v>
      </c>
      <c r="B247" s="12">
        <v>9.0644221430883857E-3</v>
      </c>
      <c r="C247" s="12">
        <v>6.5392354124749778E-3</v>
      </c>
      <c r="D247" s="12">
        <v>1.4252568776930716E-2</v>
      </c>
      <c r="E247" s="12">
        <v>8.5261875761267099E-3</v>
      </c>
      <c r="L247" s="2">
        <v>46195</v>
      </c>
      <c r="M247" s="12">
        <v>9.0644221430883857E-3</v>
      </c>
      <c r="N247" s="12">
        <v>6.5392354124749778E-3</v>
      </c>
      <c r="O247" s="12">
        <v>1.4252568776930716E-2</v>
      </c>
      <c r="P247" s="12">
        <v>8.5261875761267099E-3</v>
      </c>
      <c r="Q247" s="138">
        <v>-2.3267313753263007E-3</v>
      </c>
      <c r="R247" s="138">
        <v>6.024938777374555E-3</v>
      </c>
    </row>
    <row r="248" spans="1:18" ht="13" x14ac:dyDescent="0.3">
      <c r="A248" s="2">
        <v>46196</v>
      </c>
      <c r="B248" s="12">
        <v>-1.6522297080526108E-2</v>
      </c>
      <c r="C248" s="12">
        <v>-1.449275362318854E-2</v>
      </c>
      <c r="D248" s="12">
        <v>-1.6339869281045984E-3</v>
      </c>
      <c r="E248" s="12">
        <v>-3.2004830917874295E-2</v>
      </c>
      <c r="L248" s="2">
        <v>46196</v>
      </c>
      <c r="M248" s="12">
        <v>-1.6522297080526108E-2</v>
      </c>
      <c r="N248" s="12">
        <v>-1.449275362318854E-2</v>
      </c>
      <c r="O248" s="12">
        <v>-1.6339869281045984E-3</v>
      </c>
      <c r="P248" s="12">
        <v>-3.2004830917874295E-2</v>
      </c>
      <c r="Q248" s="138">
        <v>-1.0492876101678573E-2</v>
      </c>
      <c r="R248" s="138">
        <v>-1.1313448244309654E-2</v>
      </c>
    </row>
    <row r="249" spans="1:18" ht="13" x14ac:dyDescent="0.3">
      <c r="A249" s="2">
        <v>46197</v>
      </c>
      <c r="B249" s="12">
        <v>-6.1980101125428564E-3</v>
      </c>
      <c r="C249" s="12">
        <v>-1.4198782961460325E-2</v>
      </c>
      <c r="D249" s="12">
        <v>-4.5826513911620482E-3</v>
      </c>
      <c r="E249" s="12">
        <v>-2.0586400499064322E-2</v>
      </c>
      <c r="L249" s="2">
        <v>46197</v>
      </c>
      <c r="M249" s="12">
        <v>-6.1980101125428564E-3</v>
      </c>
      <c r="N249" s="12">
        <v>-1.4198782961460325E-2</v>
      </c>
      <c r="O249" s="12">
        <v>-4.5826513911620482E-3</v>
      </c>
      <c r="P249" s="12">
        <v>-2.0586400499064322E-2</v>
      </c>
      <c r="Q249" s="138">
        <v>-7.1194576686571193E-3</v>
      </c>
      <c r="R249" s="138">
        <v>-6.8542991616871371E-3</v>
      </c>
    </row>
    <row r="250" spans="1:18" ht="13" x14ac:dyDescent="0.3">
      <c r="A250" s="2">
        <v>46198</v>
      </c>
      <c r="B250" s="12">
        <v>-1.0339734121122554E-2</v>
      </c>
      <c r="C250" s="12">
        <v>5.5298353909464066E-3</v>
      </c>
      <c r="D250" s="12">
        <v>-9.8651759289711065E-4</v>
      </c>
      <c r="E250" s="12">
        <v>4.4585987261145776E-3</v>
      </c>
      <c r="L250" s="2">
        <v>46198</v>
      </c>
      <c r="M250" s="12">
        <v>-1.0339734121122554E-2</v>
      </c>
      <c r="N250" s="12">
        <v>5.5298353909464066E-3</v>
      </c>
      <c r="O250" s="12">
        <v>-9.8651759289711065E-4</v>
      </c>
      <c r="P250" s="12">
        <v>4.4585987261145776E-3</v>
      </c>
      <c r="Q250" s="138">
        <v>1.6279360545224596E-3</v>
      </c>
      <c r="R250" s="138">
        <v>1.0343870931026591E-2</v>
      </c>
    </row>
    <row r="251" spans="1:18" ht="13" x14ac:dyDescent="0.3">
      <c r="A251" s="2">
        <v>46199</v>
      </c>
      <c r="B251" s="12">
        <v>-1.2935323383084625E-2</v>
      </c>
      <c r="C251" s="12">
        <v>-1.4068295178411488E-2</v>
      </c>
      <c r="D251" s="12">
        <v>-3.0612244897959176E-2</v>
      </c>
      <c r="E251" s="12">
        <v>-3.5510462904248537E-2</v>
      </c>
      <c r="L251" s="2">
        <v>46199</v>
      </c>
      <c r="M251" s="12">
        <v>-1.2935323383084625E-2</v>
      </c>
      <c r="N251" s="12">
        <v>-1.4068295178411488E-2</v>
      </c>
      <c r="O251" s="12">
        <v>-3.0612244897959176E-2</v>
      </c>
      <c r="P251" s="12">
        <v>-3.5510462904248537E-2</v>
      </c>
      <c r="Q251" s="138">
        <v>-7.4414317955699017E-3</v>
      </c>
      <c r="R251" s="138">
        <v>-1.2171363675727916E-2</v>
      </c>
    </row>
    <row r="252" spans="1:18" ht="13" x14ac:dyDescent="0.3">
      <c r="A252" s="2">
        <v>46202</v>
      </c>
      <c r="B252" s="12">
        <v>-8.7365591397848795E-3</v>
      </c>
      <c r="C252" s="12">
        <v>-4.280710857439334E-3</v>
      </c>
      <c r="D252" s="12">
        <v>-2.0033955857385394E-2</v>
      </c>
      <c r="E252" s="12">
        <v>-4.3392504930966434E-2</v>
      </c>
      <c r="L252" s="2">
        <v>46202</v>
      </c>
      <c r="M252" s="12">
        <v>-8.7365591397848795E-3</v>
      </c>
      <c r="N252" s="12">
        <v>-4.280710857439334E-3</v>
      </c>
      <c r="O252" s="12">
        <v>-2.0033955857385394E-2</v>
      </c>
      <c r="P252" s="12">
        <v>-4.3392504930966434E-2</v>
      </c>
      <c r="Q252" s="138">
        <v>-2.8294472754211851E-3</v>
      </c>
      <c r="R252" s="138">
        <v>-1.8759613232653663E-3</v>
      </c>
    </row>
    <row r="253" spans="1:18" ht="13" x14ac:dyDescent="0.3">
      <c r="A253" s="2">
        <v>46203</v>
      </c>
      <c r="B253" s="12">
        <v>1.5254237288135568E-2</v>
      </c>
      <c r="C253" s="12">
        <v>1.9541427826993224E-2</v>
      </c>
      <c r="D253" s="12">
        <v>-8.6625086625086618E-3</v>
      </c>
      <c r="E253" s="12">
        <v>-7.5601374570446345E-3</v>
      </c>
      <c r="L253" s="2">
        <v>46203</v>
      </c>
      <c r="M253" s="12">
        <v>1.5254237288135568E-2</v>
      </c>
      <c r="N253" s="12">
        <v>1.9541427826993224E-2</v>
      </c>
      <c r="O253" s="12">
        <v>-8.6625086625086618E-3</v>
      </c>
      <c r="P253" s="12">
        <v>-7.5601374570446345E-3</v>
      </c>
      <c r="Q253" s="138">
        <v>9.6594652594326341E-3</v>
      </c>
      <c r="R253" s="138">
        <v>1.4509612377194194E-2</v>
      </c>
    </row>
    <row r="254" spans="1:18" ht="13" x14ac:dyDescent="0.3">
      <c r="A254" s="2">
        <v>46204</v>
      </c>
      <c r="B254" s="12">
        <v>1.1686143572620488E-3</v>
      </c>
      <c r="C254" s="12">
        <v>5.3667262969588764E-3</v>
      </c>
      <c r="D254" s="12">
        <v>2.2369800768961921E-2</v>
      </c>
      <c r="E254" s="12">
        <v>1.8005540166204946E-2</v>
      </c>
      <c r="L254" s="2">
        <v>46204</v>
      </c>
      <c r="M254" s="12">
        <v>1.1686143572620488E-3</v>
      </c>
      <c r="N254" s="12">
        <v>5.3667262969588764E-3</v>
      </c>
      <c r="O254" s="12">
        <v>2.2369800768961921E-2</v>
      </c>
      <c r="P254" s="12">
        <v>1.8005540166204946E-2</v>
      </c>
      <c r="Q254" s="138">
        <v>1.4045432624176874E-4</v>
      </c>
      <c r="R254" s="138">
        <v>1.0684866132986666E-3</v>
      </c>
    </row>
    <row r="255" spans="1:18" ht="13" x14ac:dyDescent="0.3">
      <c r="A255" s="2">
        <v>46205</v>
      </c>
      <c r="B255" s="12">
        <v>2.0843755210938803E-2</v>
      </c>
      <c r="C255" s="12">
        <v>4.0671072699542302E-2</v>
      </c>
      <c r="D255" s="12">
        <v>2.564102564102564E-2</v>
      </c>
      <c r="E255" s="12">
        <v>1.3605442176870748E-2</v>
      </c>
      <c r="L255" s="2">
        <v>46205</v>
      </c>
      <c r="M255" s="12">
        <v>2.0843755210938803E-2</v>
      </c>
      <c r="N255" s="12">
        <v>4.0671072699542302E-2</v>
      </c>
      <c r="O255" s="12">
        <v>2.564102564102564E-2</v>
      </c>
      <c r="P255" s="12">
        <v>1.3605442176870748E-2</v>
      </c>
      <c r="Q255" s="138">
        <v>1.7549354062971846E-2</v>
      </c>
      <c r="R255" s="138">
        <v>2.103965704297299E-2</v>
      </c>
    </row>
    <row r="256" spans="1:18" ht="13" x14ac:dyDescent="0.3">
      <c r="A256" s="2">
        <v>46206</v>
      </c>
      <c r="B256" s="12">
        <v>7.5138843515191543E-3</v>
      </c>
      <c r="C256" s="12">
        <v>9.7703957010256831E-4</v>
      </c>
      <c r="D256" s="12">
        <v>1.3666666666666671E-2</v>
      </c>
      <c r="E256" s="12">
        <v>3.4899328859060323E-2</v>
      </c>
      <c r="L256" s="2">
        <v>46206</v>
      </c>
      <c r="M256" s="12">
        <v>7.5138843515191543E-3</v>
      </c>
      <c r="N256" s="12">
        <v>9.7703957010256831E-4</v>
      </c>
      <c r="O256" s="12">
        <v>1.3666666666666671E-2</v>
      </c>
      <c r="P256" s="12">
        <v>3.4899328859060323E-2</v>
      </c>
      <c r="Q256" s="138">
        <v>6.5152925255812389E-3</v>
      </c>
      <c r="R256" s="138">
        <v>7.2107273255645823E-3</v>
      </c>
    </row>
    <row r="257" spans="1:18" ht="13" x14ac:dyDescent="0.3">
      <c r="A257" s="2">
        <v>46209</v>
      </c>
      <c r="B257" s="12">
        <v>1.1186770428015556E-2</v>
      </c>
      <c r="C257" s="12">
        <v>-1.708150317227923E-3</v>
      </c>
      <c r="D257" s="12">
        <v>-1.0194015126603048E-2</v>
      </c>
      <c r="E257" s="12">
        <v>5.1880674448768578E-3</v>
      </c>
      <c r="L257" s="2">
        <v>46209</v>
      </c>
      <c r="M257" s="12">
        <v>1.1186770428015556E-2</v>
      </c>
      <c r="N257" s="12">
        <v>-1.708150317227923E-3</v>
      </c>
      <c r="O257" s="12">
        <v>-1.0194015126603048E-2</v>
      </c>
      <c r="P257" s="12">
        <v>5.1880674448768578E-3</v>
      </c>
      <c r="Q257" s="138">
        <v>1.8535360675063681E-3</v>
      </c>
      <c r="R257" s="138">
        <v>7.1379100281473572E-4</v>
      </c>
    </row>
    <row r="258" spans="1:18" ht="13" x14ac:dyDescent="0.3">
      <c r="A258" s="2">
        <v>46210</v>
      </c>
      <c r="B258" s="12">
        <v>-1.7636684303351164E-3</v>
      </c>
      <c r="C258" s="12">
        <v>4.7665607430946054E-3</v>
      </c>
      <c r="D258" s="12">
        <v>1.4285714285714275E-2</v>
      </c>
      <c r="E258" s="12">
        <v>1.1612903225806525E-2</v>
      </c>
      <c r="L258" s="2">
        <v>46210</v>
      </c>
      <c r="M258" s="12">
        <v>-1.7636684303351164E-3</v>
      </c>
      <c r="N258" s="12">
        <v>4.7665607430946054E-3</v>
      </c>
      <c r="O258" s="12">
        <v>1.4285714285714275E-2</v>
      </c>
      <c r="P258" s="12">
        <v>1.1612903225806525E-2</v>
      </c>
      <c r="Q258" s="138">
        <v>-5.7162547781810192E-3</v>
      </c>
      <c r="R258" s="138">
        <v>-1.189144724481212E-2</v>
      </c>
    </row>
    <row r="259" spans="1:18" ht="13" x14ac:dyDescent="0.3">
      <c r="A259" s="2">
        <v>46211</v>
      </c>
      <c r="B259" s="12">
        <v>-2.328943141663983E-2</v>
      </c>
      <c r="C259" s="12">
        <v>-2.8585330251794119E-2</v>
      </c>
      <c r="D259" s="12">
        <v>-3.4392400917130715E-2</v>
      </c>
      <c r="E259" s="12">
        <v>-4.4005102040816362E-2</v>
      </c>
      <c r="L259" s="2">
        <v>46211</v>
      </c>
      <c r="M259" s="12">
        <v>-2.328943141663983E-2</v>
      </c>
      <c r="N259" s="12">
        <v>-2.8585330251794119E-2</v>
      </c>
      <c r="O259" s="12">
        <v>-3.4392400917130715E-2</v>
      </c>
      <c r="P259" s="12">
        <v>-4.4005102040816362E-2</v>
      </c>
      <c r="Q259" s="138">
        <v>-1.3005103492045757E-2</v>
      </c>
      <c r="R259" s="138">
        <v>-2.1905587684580584E-2</v>
      </c>
    </row>
    <row r="260" spans="1:18" ht="13" x14ac:dyDescent="0.3">
      <c r="A260" s="2">
        <v>46212</v>
      </c>
      <c r="B260" s="12">
        <v>1.7760236803157317E-2</v>
      </c>
      <c r="C260" s="12">
        <v>2.5795141497620865E-2</v>
      </c>
      <c r="D260" s="12">
        <v>-9.8371777476254797E-3</v>
      </c>
      <c r="E260" s="12">
        <v>-2.0680453635757132E-2</v>
      </c>
      <c r="L260" s="2">
        <v>46212</v>
      </c>
      <c r="M260" s="12">
        <v>1.7760236803157317E-2</v>
      </c>
      <c r="N260" s="12">
        <v>2.5795141497620865E-2</v>
      </c>
      <c r="O260" s="12">
        <v>-9.8371777476254797E-3</v>
      </c>
      <c r="P260" s="12">
        <v>-2.0680453635757132E-2</v>
      </c>
      <c r="Q260" s="138">
        <v>7.8699632512890787E-3</v>
      </c>
      <c r="R260" s="138">
        <v>9.5315116738574276E-3</v>
      </c>
    </row>
    <row r="261" spans="1:18" ht="13" x14ac:dyDescent="0.3">
      <c r="A261" s="2">
        <v>46213</v>
      </c>
      <c r="B261" s="12">
        <v>1.1310389400549408E-2</v>
      </c>
      <c r="C261" s="12">
        <v>1.2817382812499965E-2</v>
      </c>
      <c r="D261" s="12">
        <v>-1.3703323055841965E-3</v>
      </c>
      <c r="E261" s="12">
        <v>-1.0217983651226158E-2</v>
      </c>
      <c r="L261" s="2">
        <v>46213</v>
      </c>
      <c r="M261" s="12">
        <v>1.1310389400549408E-2</v>
      </c>
      <c r="N261" s="12">
        <v>1.2817382812499965E-2</v>
      </c>
      <c r="O261" s="12">
        <v>-1.3703323055841965E-3</v>
      </c>
      <c r="P261" s="12">
        <v>-1.0217983651226158E-2</v>
      </c>
      <c r="Q261" s="138">
        <v>4.9797393856790932E-3</v>
      </c>
      <c r="R261" s="138">
        <v>-1.9404028138993242E-3</v>
      </c>
    </row>
    <row r="262" spans="1:18" ht="13" x14ac:dyDescent="0.3">
      <c r="A262" s="2">
        <v>46216</v>
      </c>
      <c r="B262" s="12">
        <v>1.0544815465729322E-2</v>
      </c>
      <c r="C262" s="12">
        <v>-4.821019645655125E-3</v>
      </c>
      <c r="D262" s="12">
        <v>-3.7735849056603579E-3</v>
      </c>
      <c r="E262" s="12">
        <v>4.8176187198898041E-3</v>
      </c>
      <c r="L262" s="2">
        <v>46216</v>
      </c>
      <c r="M262" s="12">
        <v>1.0544815465729322E-2</v>
      </c>
      <c r="N262" s="12">
        <v>-4.821019645655125E-3</v>
      </c>
      <c r="O262" s="12">
        <v>-3.7735849056603579E-3</v>
      </c>
      <c r="P262" s="12">
        <v>4.8176187198898041E-3</v>
      </c>
      <c r="Q262" s="138">
        <v>4.4585222782939074E-3</v>
      </c>
      <c r="R262" s="138">
        <v>2.801548885379371E-3</v>
      </c>
    </row>
    <row r="263" spans="1:18" ht="13" x14ac:dyDescent="0.3">
      <c r="A263" s="2">
        <v>46217</v>
      </c>
      <c r="B263" s="12">
        <v>3.3201581027667839E-3</v>
      </c>
      <c r="C263" s="12">
        <v>-5.0865931936537184E-3</v>
      </c>
      <c r="D263" s="12">
        <v>-1.0330578512396719E-2</v>
      </c>
      <c r="E263" s="12">
        <v>-5.4794520547945987E-3</v>
      </c>
      <c r="L263" s="2">
        <v>46217</v>
      </c>
      <c r="M263" s="12">
        <v>3.3201581027667839E-3</v>
      </c>
      <c r="N263" s="12">
        <v>-5.0865931936537184E-3</v>
      </c>
      <c r="O263" s="12">
        <v>-1.0330578512396719E-2</v>
      </c>
      <c r="P263" s="12">
        <v>-5.4794520547945987E-3</v>
      </c>
      <c r="Q263" s="138">
        <v>1.5030306265234792E-3</v>
      </c>
      <c r="R263" s="138">
        <v>1.0054041346807042E-3</v>
      </c>
    </row>
    <row r="264" spans="1:18" ht="13" x14ac:dyDescent="0.3">
      <c r="A264" s="2">
        <v>46218</v>
      </c>
      <c r="B264" s="12">
        <v>-9.4547746612042667E-4</v>
      </c>
      <c r="C264" s="12">
        <v>-1.0468654899573942E-2</v>
      </c>
      <c r="D264" s="12">
        <v>2.2268615170494107E-2</v>
      </c>
      <c r="E264" s="12">
        <v>4.4765840220385676E-2</v>
      </c>
      <c r="L264" s="2">
        <v>46218</v>
      </c>
      <c r="M264" s="12">
        <v>-9.4547746612042667E-4</v>
      </c>
      <c r="N264" s="12">
        <v>-1.0468654899573942E-2</v>
      </c>
      <c r="O264" s="12">
        <v>2.2268615170494107E-2</v>
      </c>
      <c r="P264" s="12">
        <v>4.4765840220385676E-2</v>
      </c>
      <c r="Q264" s="138">
        <v>-7.4675362036208332E-3</v>
      </c>
      <c r="R264" s="138">
        <v>-5.9578685592427605E-3</v>
      </c>
    </row>
    <row r="265" spans="1:18" ht="13" x14ac:dyDescent="0.3">
      <c r="A265" s="2">
        <v>46219</v>
      </c>
      <c r="B265" s="12">
        <v>8.2018927444795723E-3</v>
      </c>
      <c r="C265" s="12">
        <v>1.6730225119940944E-2</v>
      </c>
      <c r="D265" s="12">
        <v>-6.8073519400951583E-4</v>
      </c>
      <c r="E265" s="12">
        <v>-5.273566249175893E-3</v>
      </c>
      <c r="L265" s="2">
        <v>46219</v>
      </c>
      <c r="M265" s="12">
        <v>8.2018927444795723E-3</v>
      </c>
      <c r="N265" s="12">
        <v>1.6730225119940944E-2</v>
      </c>
      <c r="O265" s="12">
        <v>-6.8073519400951583E-4</v>
      </c>
      <c r="P265" s="12">
        <v>-5.273566249175893E-3</v>
      </c>
      <c r="Q265" s="138">
        <v>1.7402797261683819E-3</v>
      </c>
      <c r="R265" s="138">
        <v>-3.2928112930137926E-3</v>
      </c>
    </row>
    <row r="266" spans="1:18" ht="13" x14ac:dyDescent="0.3">
      <c r="A266" s="2">
        <v>46220</v>
      </c>
      <c r="B266" s="12">
        <v>-1.720901126408015E-2</v>
      </c>
      <c r="C266" s="12">
        <v>-2.4803387779794451E-2</v>
      </c>
      <c r="D266" s="12">
        <v>-3.4059945504080416E-4</v>
      </c>
      <c r="E266" s="12">
        <v>-1.4579191517561412E-2</v>
      </c>
      <c r="L266" s="2">
        <v>46220</v>
      </c>
      <c r="M266" s="12">
        <v>-1.720901126408015E-2</v>
      </c>
      <c r="N266" s="12">
        <v>-2.4803387779794451E-2</v>
      </c>
      <c r="O266" s="12">
        <v>-3.4059945504080416E-4</v>
      </c>
      <c r="P266" s="12">
        <v>-1.4579191517561412E-2</v>
      </c>
      <c r="Q266" s="138">
        <v>-7.5264867643842909E-3</v>
      </c>
      <c r="R266" s="138">
        <v>-3.0109219996247135E-3</v>
      </c>
    </row>
    <row r="267" spans="1:18" ht="13" x14ac:dyDescent="0.3">
      <c r="A267" s="2">
        <v>46223</v>
      </c>
      <c r="B267" s="12">
        <v>9.3919134033747468E-3</v>
      </c>
      <c r="C267" s="12">
        <v>6.2034739454094297E-3</v>
      </c>
      <c r="D267" s="12">
        <v>-3.4071550255537109E-3</v>
      </c>
      <c r="E267" s="12">
        <v>1.9502353732347048E-2</v>
      </c>
      <c r="L267" s="2">
        <v>46223</v>
      </c>
      <c r="M267" s="12">
        <v>9.3919134033747468E-3</v>
      </c>
      <c r="N267" s="12">
        <v>6.2034739454094297E-3</v>
      </c>
      <c r="O267" s="12">
        <v>-3.4071550255537109E-3</v>
      </c>
      <c r="P267" s="12">
        <v>1.9502353732347048E-2</v>
      </c>
      <c r="Q267" s="138">
        <v>-1.983044387419725E-3</v>
      </c>
      <c r="R267" s="138">
        <v>1.1590404447091856E-3</v>
      </c>
    </row>
    <row r="268" spans="1:18" ht="13" x14ac:dyDescent="0.3">
      <c r="A268" s="2">
        <v>46224</v>
      </c>
      <c r="B268" s="12">
        <v>4.100299637281154E-3</v>
      </c>
      <c r="C268" s="12">
        <v>1.8742293464858326E-2</v>
      </c>
      <c r="D268" s="12">
        <v>-1.2991452991452957E-2</v>
      </c>
      <c r="E268" s="12">
        <v>-1.0554089709762496E-2</v>
      </c>
      <c r="L268" s="2">
        <v>46224</v>
      </c>
      <c r="M268" s="12">
        <v>4.100299637281154E-3</v>
      </c>
      <c r="N268" s="12">
        <v>1.8742293464858326E-2</v>
      </c>
      <c r="O268" s="12">
        <v>-1.2991452991452957E-2</v>
      </c>
      <c r="P268" s="12">
        <v>-1.0554089709762496E-2</v>
      </c>
      <c r="Q268" s="138">
        <v>6.6927744111304416E-3</v>
      </c>
      <c r="R268" s="138">
        <v>5.3877512941063726E-3</v>
      </c>
    </row>
    <row r="269" spans="1:18" ht="13" x14ac:dyDescent="0.3">
      <c r="A269" s="2">
        <v>46225</v>
      </c>
      <c r="B269" s="12">
        <v>1.3193026543112867E-2</v>
      </c>
      <c r="C269" s="12">
        <v>7.1411280561606049E-3</v>
      </c>
      <c r="D269" s="12">
        <v>-3.4638032559751097E-3</v>
      </c>
      <c r="E269" s="12">
        <v>-5.3333333333334095E-3</v>
      </c>
      <c r="L269" s="2">
        <v>46225</v>
      </c>
      <c r="M269" s="12">
        <v>1.3193026543112867E-2</v>
      </c>
      <c r="N269" s="12">
        <v>7.1411280561606049E-3</v>
      </c>
      <c r="O269" s="12">
        <v>-3.4638032559751097E-3</v>
      </c>
      <c r="P269" s="12">
        <v>-5.3333333333334095E-3</v>
      </c>
      <c r="Q269" s="138">
        <v>9.6104681529537717E-3</v>
      </c>
      <c r="R269" s="138">
        <v>1.5177515063278626E-3</v>
      </c>
    </row>
    <row r="270" spans="1:18" ht="13" x14ac:dyDescent="0.3">
      <c r="A270" s="2">
        <v>46226</v>
      </c>
      <c r="B270" s="12">
        <v>-2.6352503487831334E-2</v>
      </c>
      <c r="C270" s="12">
        <v>-4.7950967431799003E-2</v>
      </c>
      <c r="D270" s="12">
        <v>-7.6468543621827896E-3</v>
      </c>
      <c r="E270" s="12">
        <v>-6.7024128686327079E-3</v>
      </c>
      <c r="L270" s="2">
        <v>46226</v>
      </c>
      <c r="M270" s="12">
        <v>-2.6352503487831334E-2</v>
      </c>
      <c r="N270" s="12">
        <v>-4.7950967431799003E-2</v>
      </c>
      <c r="O270" s="12">
        <v>-7.6468543621827896E-3</v>
      </c>
      <c r="P270" s="12">
        <v>-6.7024128686327079E-3</v>
      </c>
      <c r="Q270" s="138">
        <v>-2.0176717208296367E-2</v>
      </c>
      <c r="R270" s="138">
        <v>-1.5111696982714447E-2</v>
      </c>
    </row>
    <row r="271" spans="1:18" ht="13" x14ac:dyDescent="0.3">
      <c r="A271" s="2">
        <v>46227</v>
      </c>
      <c r="B271" s="12">
        <v>2.4996019742079292E-2</v>
      </c>
      <c r="C271" s="12">
        <v>1.527392072708922E-2</v>
      </c>
      <c r="D271" s="12">
        <v>3.5026269702269737E-4</v>
      </c>
      <c r="E271" s="12">
        <v>-2.0242914979757085E-2</v>
      </c>
      <c r="L271" s="2">
        <v>46227</v>
      </c>
      <c r="M271" s="12">
        <v>2.4996019742079292E-2</v>
      </c>
      <c r="N271" s="12">
        <v>1.527392072708922E-2</v>
      </c>
      <c r="O271" s="12">
        <v>3.5026269702269737E-4</v>
      </c>
      <c r="P271" s="12">
        <v>-2.0242914979757085E-2</v>
      </c>
      <c r="Q271" s="138">
        <v>1.0696877946782314E-2</v>
      </c>
      <c r="R271" s="138">
        <v>1.4041474447467053E-2</v>
      </c>
    </row>
    <row r="272" spans="1:18" ht="13" x14ac:dyDescent="0.3">
      <c r="A272" s="2">
        <v>46230</v>
      </c>
      <c r="B272" s="12">
        <v>1.0251630941286088E-2</v>
      </c>
      <c r="C272" s="12">
        <v>1.6287454929752431E-2</v>
      </c>
      <c r="D272" s="12">
        <v>9.1036414565826874E-3</v>
      </c>
      <c r="E272" s="12">
        <v>6.1983471074380557E-3</v>
      </c>
      <c r="L272" s="2">
        <v>46230</v>
      </c>
      <c r="M272" s="12">
        <v>1.0251630941286088E-2</v>
      </c>
      <c r="N272" s="12">
        <v>1.6287454929752431E-2</v>
      </c>
      <c r="O272" s="12">
        <v>9.1036414565826874E-3</v>
      </c>
      <c r="P272" s="12">
        <v>6.1983471074380557E-3</v>
      </c>
      <c r="Q272" s="138">
        <v>5.5392861005222364E-3</v>
      </c>
      <c r="R272" s="138">
        <v>1.0238742338338134E-2</v>
      </c>
    </row>
    <row r="273" spans="1:18" ht="13" x14ac:dyDescent="0.3">
      <c r="A273" s="2">
        <v>46231</v>
      </c>
      <c r="B273" s="12">
        <v>-3.6900369003688704E-3</v>
      </c>
      <c r="C273" s="12">
        <v>-2.0797651088818414E-3</v>
      </c>
      <c r="D273" s="12">
        <v>3.7473976405274056E-2</v>
      </c>
      <c r="E273" s="12">
        <v>1.2320328542094534E-2</v>
      </c>
      <c r="L273" s="2">
        <v>46231</v>
      </c>
      <c r="M273" s="12">
        <v>-3.6900369003688704E-3</v>
      </c>
      <c r="N273" s="12">
        <v>-2.0797651088818414E-3</v>
      </c>
      <c r="O273" s="12">
        <v>3.7473976405274056E-2</v>
      </c>
      <c r="P273" s="12">
        <v>1.2320328542094534E-2</v>
      </c>
      <c r="Q273" s="138">
        <v>-5.429779570150505E-3</v>
      </c>
      <c r="R273" s="138">
        <v>4.3001282177043678E-3</v>
      </c>
    </row>
    <row r="274" spans="1:18" ht="13" x14ac:dyDescent="0.3">
      <c r="A274" s="2">
        <v>46232</v>
      </c>
      <c r="B274" s="12">
        <v>-4.0123456790124518E-3</v>
      </c>
      <c r="C274" s="12">
        <v>-2.2066936373666756E-2</v>
      </c>
      <c r="D274" s="12">
        <v>1.0702341137123756E-2</v>
      </c>
      <c r="E274" s="12">
        <v>3.4482758620689613E-2</v>
      </c>
      <c r="L274" s="2">
        <v>46232</v>
      </c>
      <c r="M274" s="12">
        <v>-4.0123456790124518E-3</v>
      </c>
      <c r="N274" s="12">
        <v>-2.2066936373666756E-2</v>
      </c>
      <c r="O274" s="12">
        <v>1.0702341137123756E-2</v>
      </c>
      <c r="P274" s="12">
        <v>3.4482758620689613E-2</v>
      </c>
      <c r="Q274" s="138">
        <v>-3.1353803725922189E-3</v>
      </c>
      <c r="R274" s="138">
        <v>6.1098103326456582E-4</v>
      </c>
    </row>
    <row r="275" spans="1:18" ht="13" x14ac:dyDescent="0.3">
      <c r="A275" s="2">
        <v>46233</v>
      </c>
      <c r="B275" s="12">
        <v>9.2965602726991781E-3</v>
      </c>
      <c r="C275" s="12">
        <v>2.4194559358154781E-2</v>
      </c>
      <c r="D275" s="12">
        <v>-1.6545334215750218E-3</v>
      </c>
      <c r="E275" s="12">
        <v>5.8823529411765078E-3</v>
      </c>
      <c r="L275" s="2">
        <v>46233</v>
      </c>
      <c r="M275" s="12">
        <v>9.2965602726991781E-3</v>
      </c>
      <c r="N275" s="12">
        <v>2.4194559358154781E-2</v>
      </c>
      <c r="O275" s="12">
        <v>-1.6545334215750218E-3</v>
      </c>
      <c r="P275" s="12">
        <v>5.8823529411765078E-3</v>
      </c>
      <c r="Q275" s="138">
        <v>1.0927447996562988E-2</v>
      </c>
      <c r="R275" s="138">
        <v>7.6339841408081654E-3</v>
      </c>
    </row>
    <row r="276" spans="1:18" ht="13" x14ac:dyDescent="0.3">
      <c r="A276" s="2">
        <v>46234</v>
      </c>
      <c r="B276" s="12">
        <v>3.8378876266502099E-3</v>
      </c>
      <c r="C276" s="12">
        <v>-1.1015911872705435E-3</v>
      </c>
      <c r="D276" s="12">
        <v>-1.2926748425588351E-2</v>
      </c>
      <c r="E276" s="12">
        <v>-5.1981806367772014E-3</v>
      </c>
      <c r="L276" s="2">
        <v>46234</v>
      </c>
      <c r="M276" s="12">
        <v>3.8378876266502099E-3</v>
      </c>
      <c r="N276" s="12">
        <v>-1.1015911872705435E-3</v>
      </c>
      <c r="O276" s="12">
        <v>-1.2926748425588351E-2</v>
      </c>
      <c r="P276" s="12">
        <v>-5.1981806367772014E-3</v>
      </c>
      <c r="Q276" s="138">
        <v>6.2200629159974276E-4</v>
      </c>
      <c r="R276" s="138">
        <v>8.7049781894610865E-4</v>
      </c>
    </row>
    <row r="277" spans="1:18" ht="13" x14ac:dyDescent="0.3">
      <c r="A277" s="2">
        <v>46237</v>
      </c>
      <c r="B277" s="12">
        <v>2.4009787429270537E-2</v>
      </c>
      <c r="C277" s="12">
        <v>2.6834946697708587E-2</v>
      </c>
      <c r="D277" s="12">
        <v>1.1081262592343797E-2</v>
      </c>
      <c r="E277" s="12">
        <v>5.2253429131287488E-3</v>
      </c>
      <c r="L277" s="2">
        <v>46237</v>
      </c>
      <c r="M277" s="12">
        <v>2.4009787429270537E-2</v>
      </c>
      <c r="N277" s="12">
        <v>2.6834946697708587E-2</v>
      </c>
      <c r="O277" s="12">
        <v>1.1081262592343797E-2</v>
      </c>
      <c r="P277" s="12">
        <v>5.2253429131287488E-3</v>
      </c>
      <c r="Q277" s="138">
        <v>1.3715013447220157E-2</v>
      </c>
      <c r="R277" s="138">
        <v>1.3682456087361244E-2</v>
      </c>
    </row>
    <row r="278" spans="1:18" ht="13" x14ac:dyDescent="0.3">
      <c r="A278" s="2">
        <v>46238</v>
      </c>
      <c r="B278" s="12">
        <v>1.3739545997610594E-2</v>
      </c>
      <c r="C278" s="12">
        <v>1.9809069212410463E-2</v>
      </c>
      <c r="D278" s="12">
        <v>-5.9780803719694364E-3</v>
      </c>
      <c r="E278" s="12">
        <v>-2.5990903183886007E-3</v>
      </c>
      <c r="L278" s="2">
        <v>46238</v>
      </c>
      <c r="M278" s="12">
        <v>1.3739545997610594E-2</v>
      </c>
      <c r="N278" s="12">
        <v>1.9809069212410463E-2</v>
      </c>
      <c r="O278" s="12">
        <v>-5.9780803719694364E-3</v>
      </c>
      <c r="P278" s="12">
        <v>-2.5990903183886007E-3</v>
      </c>
      <c r="Q278" s="138">
        <v>1.2099232352596587E-2</v>
      </c>
      <c r="R278" s="138">
        <v>5.9430292654913154E-3</v>
      </c>
    </row>
    <row r="279" spans="1:18" ht="13" x14ac:dyDescent="0.3">
      <c r="A279" s="2">
        <v>46239</v>
      </c>
      <c r="B279" s="12">
        <v>-3.3883323512080986E-3</v>
      </c>
      <c r="C279" s="12">
        <v>-6.7868008424993957E-3</v>
      </c>
      <c r="D279" s="12">
        <v>-6.0140327430671476E-3</v>
      </c>
      <c r="E279" s="12">
        <v>-1.3029315960911311E-3</v>
      </c>
      <c r="L279" s="2">
        <v>46239</v>
      </c>
      <c r="M279" s="12">
        <v>-3.3883323512080986E-3</v>
      </c>
      <c r="N279" s="12">
        <v>-6.7868008424993957E-3</v>
      </c>
      <c r="O279" s="12">
        <v>-6.0140327430671476E-3</v>
      </c>
      <c r="P279" s="12">
        <v>-1.3029315960911311E-3</v>
      </c>
      <c r="Q279" s="138">
        <v>-1.16451558041534E-3</v>
      </c>
      <c r="R279" s="138">
        <v>-3.30738409008903E-3</v>
      </c>
    </row>
    <row r="280" spans="1:18" ht="13" x14ac:dyDescent="0.3">
      <c r="A280" s="2">
        <v>46240</v>
      </c>
      <c r="B280" s="12">
        <v>4.7302291204730272E-3</v>
      </c>
      <c r="C280" s="12">
        <v>-1.7672007540055546E-3</v>
      </c>
      <c r="D280" s="12">
        <v>-9.7478991596638368E-3</v>
      </c>
      <c r="E280" s="12">
        <v>0</v>
      </c>
      <c r="L280" s="2">
        <v>46240</v>
      </c>
      <c r="M280" s="12">
        <v>4.7302291204730272E-3</v>
      </c>
      <c r="N280" s="12">
        <v>-1.7672007540055546E-3</v>
      </c>
      <c r="O280" s="12">
        <v>-9.7478991596638368E-3</v>
      </c>
      <c r="P280" s="12">
        <v>0</v>
      </c>
      <c r="Q280" s="138">
        <v>3.9930567872506753E-3</v>
      </c>
      <c r="R280" s="138">
        <v>1.3954264324565861E-3</v>
      </c>
    </row>
    <row r="281" spans="1:18" ht="13" x14ac:dyDescent="0.3">
      <c r="A281" s="2">
        <v>46241</v>
      </c>
      <c r="B281" s="12">
        <v>3.9723407385611502E-3</v>
      </c>
      <c r="C281" s="12">
        <v>-3.8947244187418659E-3</v>
      </c>
      <c r="D281" s="12">
        <v>1.6972165648336729E-2</v>
      </c>
      <c r="E281" s="12">
        <v>-8.4801043705154035E-3</v>
      </c>
      <c r="L281" s="2">
        <v>46241</v>
      </c>
      <c r="M281" s="12">
        <v>3.9723407385611502E-3</v>
      </c>
      <c r="N281" s="12">
        <v>-3.8947244187418659E-3</v>
      </c>
      <c r="O281" s="12">
        <v>1.6972165648336729E-2</v>
      </c>
      <c r="P281" s="12">
        <v>-8.4801043705154035E-3</v>
      </c>
      <c r="Q281" s="138">
        <v>-4.2810286245949458E-4</v>
      </c>
      <c r="R281" s="138">
        <v>7.0719545236565661E-3</v>
      </c>
    </row>
    <row r="282" spans="1:18" ht="13" x14ac:dyDescent="0.3">
      <c r="A282" s="2">
        <v>46244</v>
      </c>
      <c r="B282" s="12">
        <v>4.9824150058616363E-3</v>
      </c>
      <c r="C282" s="12">
        <v>2.3696682464453629E-3</v>
      </c>
      <c r="D282" s="12">
        <v>-7.6769025367156348E-3</v>
      </c>
      <c r="E282" s="12">
        <v>1.0526315789473648E-2</v>
      </c>
      <c r="L282" s="2">
        <v>46244</v>
      </c>
      <c r="M282" s="12">
        <v>4.9824150058616363E-3</v>
      </c>
      <c r="N282" s="12">
        <v>2.3696682464453629E-3</v>
      </c>
      <c r="O282" s="12">
        <v>-7.6769025367156348E-3</v>
      </c>
      <c r="P282" s="12">
        <v>1.0526315789473648E-2</v>
      </c>
      <c r="Q282" s="138">
        <v>-9.0782538411732097E-4</v>
      </c>
      <c r="R282" s="138">
        <v>-1.8284082400273942E-4</v>
      </c>
    </row>
    <row r="283" spans="1:18" ht="13" x14ac:dyDescent="0.3">
      <c r="A283" s="2">
        <v>46245</v>
      </c>
      <c r="B283" s="12">
        <v>-3.0621172353455686E-3</v>
      </c>
      <c r="C283" s="12">
        <v>2.8368794326242212E-3</v>
      </c>
      <c r="D283" s="12">
        <v>8.409014463504878E-3</v>
      </c>
      <c r="E283" s="12">
        <v>-1.3671874999999964E-2</v>
      </c>
      <c r="L283" s="2">
        <v>46245</v>
      </c>
      <c r="M283" s="12">
        <v>-3.0621172353455686E-3</v>
      </c>
      <c r="N283" s="12">
        <v>2.8368794326242212E-3</v>
      </c>
      <c r="O283" s="12">
        <v>8.409014463504878E-3</v>
      </c>
      <c r="P283" s="12">
        <v>-1.3671874999999964E-2</v>
      </c>
      <c r="Q283" s="138">
        <v>6.9873496540521639E-4</v>
      </c>
      <c r="R283" s="138">
        <v>3.274989968710498E-3</v>
      </c>
    </row>
    <row r="284" spans="1:18" ht="13" x14ac:dyDescent="0.3">
      <c r="A284" s="2">
        <v>46246</v>
      </c>
      <c r="B284" s="12">
        <v>2.6327336551119911E-3</v>
      </c>
      <c r="C284" s="12">
        <v>-1.0608203677511009E-3</v>
      </c>
      <c r="D284" s="12">
        <v>-1.3342228152101471E-2</v>
      </c>
      <c r="E284" s="12">
        <v>6.6006600660062256E-4</v>
      </c>
      <c r="L284" s="2">
        <v>46246</v>
      </c>
      <c r="M284" s="12">
        <v>2.6327336551119911E-3</v>
      </c>
      <c r="N284" s="12">
        <v>-1.0608203677511009E-3</v>
      </c>
      <c r="O284" s="12">
        <v>-1.3342228152101471E-2</v>
      </c>
      <c r="P284" s="12">
        <v>6.6006600660062256E-4</v>
      </c>
      <c r="Q284" s="138">
        <v>-2.2214274055787451E-4</v>
      </c>
      <c r="R284" s="138">
        <v>-3.051976406773598E-3</v>
      </c>
    </row>
    <row r="285" spans="1:18" ht="13" x14ac:dyDescent="0.3">
      <c r="A285" s="2">
        <v>46247</v>
      </c>
      <c r="B285" s="12">
        <v>3.0634573304157411E-3</v>
      </c>
      <c r="C285" s="12">
        <v>7.787610619468986E-3</v>
      </c>
      <c r="D285" s="12">
        <v>-4.0567951318457559E-3</v>
      </c>
      <c r="E285" s="12">
        <v>-1.715039577836408E-2</v>
      </c>
      <c r="L285" s="2">
        <v>46247</v>
      </c>
      <c r="M285" s="12">
        <v>3.0634573304157411E-3</v>
      </c>
      <c r="N285" s="12">
        <v>7.787610619468986E-3</v>
      </c>
      <c r="O285" s="12">
        <v>-4.0567951318457559E-3</v>
      </c>
      <c r="P285" s="12">
        <v>-1.715039577836408E-2</v>
      </c>
      <c r="Q285" s="138">
        <v>-1.7327447501965334E-4</v>
      </c>
      <c r="R285" s="138">
        <v>-1.1700120617727818E-3</v>
      </c>
    </row>
    <row r="286" spans="1:18" ht="13" x14ac:dyDescent="0.3">
      <c r="A286" s="2">
        <v>46248</v>
      </c>
      <c r="B286" s="12">
        <v>5.9627690517742114E-3</v>
      </c>
      <c r="C286" s="12">
        <v>-2.1074815595362676E-3</v>
      </c>
      <c r="D286" s="12">
        <v>5.4310930074677579E-3</v>
      </c>
      <c r="E286" s="12">
        <v>-1.1409395973154286E-2</v>
      </c>
      <c r="L286" s="2">
        <v>46248</v>
      </c>
      <c r="M286" s="12">
        <v>5.9627690517742114E-3</v>
      </c>
      <c r="N286" s="12">
        <v>-2.1074815595362676E-3</v>
      </c>
      <c r="O286" s="12">
        <v>5.4310930074677579E-3</v>
      </c>
      <c r="P286" s="12">
        <v>-1.1409395973154286E-2</v>
      </c>
      <c r="Q286" s="138">
        <v>-1.7961184506813258E-3</v>
      </c>
      <c r="R286" s="138">
        <v>5.3137991149255423E-3</v>
      </c>
    </row>
    <row r="287" spans="1:18" ht="13" x14ac:dyDescent="0.3">
      <c r="A287" s="2">
        <v>46251</v>
      </c>
      <c r="B287" s="12">
        <v>-4.6262830706953924E-3</v>
      </c>
      <c r="C287" s="12">
        <v>-6.687785990848379E-3</v>
      </c>
      <c r="D287" s="12">
        <v>-1.2491559756921032E-2</v>
      </c>
      <c r="E287" s="12">
        <v>1.8329938900203586E-2</v>
      </c>
      <c r="L287" s="2">
        <v>46251</v>
      </c>
      <c r="M287" s="12">
        <v>-4.6262830706953924E-3</v>
      </c>
      <c r="N287" s="12">
        <v>-6.687785990848379E-3</v>
      </c>
      <c r="O287" s="12">
        <v>-1.2491559756921032E-2</v>
      </c>
      <c r="P287" s="12">
        <v>1.8329938900203586E-2</v>
      </c>
      <c r="Q287" s="138">
        <v>-1.2253534184997175E-3</v>
      </c>
      <c r="R287" s="138">
        <v>-3.9237656945625785E-3</v>
      </c>
    </row>
    <row r="288" spans="1:18" ht="13" x14ac:dyDescent="0.3">
      <c r="A288" s="2">
        <v>46252</v>
      </c>
      <c r="B288" s="12">
        <v>-5.8097312999267389E-4</v>
      </c>
      <c r="C288" s="12">
        <v>-1.5119300732341143E-2</v>
      </c>
      <c r="D288" s="12">
        <v>-6.8376068376068133E-3</v>
      </c>
      <c r="E288" s="12">
        <v>0</v>
      </c>
      <c r="L288" s="2">
        <v>46252</v>
      </c>
      <c r="M288" s="12">
        <v>-5.8097312999267389E-4</v>
      </c>
      <c r="N288" s="12">
        <v>-1.5119300732341143E-2</v>
      </c>
      <c r="O288" s="12">
        <v>-6.8376068376068133E-3</v>
      </c>
      <c r="P288" s="12">
        <v>0</v>
      </c>
      <c r="Q288" s="138">
        <v>-7.968951950968339E-3</v>
      </c>
      <c r="R288" s="138">
        <v>-6.7957108478267749E-3</v>
      </c>
    </row>
    <row r="289" spans="1:18" ht="13" x14ac:dyDescent="0.3">
      <c r="A289" s="2">
        <v>46253</v>
      </c>
      <c r="B289" s="12">
        <v>-1.3660805115535576E-2</v>
      </c>
      <c r="C289" s="12">
        <v>-1.2113216598704617E-2</v>
      </c>
      <c r="D289" s="12">
        <v>7.2289156626506312E-3</v>
      </c>
      <c r="E289" s="12">
        <v>-1.3333333333333334E-2</v>
      </c>
      <c r="L289" s="2">
        <v>46253</v>
      </c>
      <c r="M289" s="12">
        <v>-1.3660805115535576E-2</v>
      </c>
      <c r="N289" s="12">
        <v>-1.2113216598704617E-2</v>
      </c>
      <c r="O289" s="12">
        <v>7.2289156626506312E-3</v>
      </c>
      <c r="P289" s="12">
        <v>-1.3333333333333334E-2</v>
      </c>
      <c r="Q289" s="138">
        <v>-6.4791791331215293E-3</v>
      </c>
      <c r="R289" s="138">
        <v>-7.1125529480678222E-4</v>
      </c>
    </row>
    <row r="290" spans="1:18" ht="13" x14ac:dyDescent="0.3">
      <c r="A290" s="2">
        <v>46254</v>
      </c>
      <c r="B290" s="12">
        <v>4.1255341093267232E-3</v>
      </c>
      <c r="C290" s="12">
        <v>5.4631540609443802E-3</v>
      </c>
      <c r="D290" s="12">
        <v>-7.518796992481285E-3</v>
      </c>
      <c r="E290" s="12">
        <v>3.1081081081081041E-2</v>
      </c>
      <c r="L290" s="2">
        <v>46254</v>
      </c>
      <c r="M290" s="12">
        <v>4.1255341093267232E-3</v>
      </c>
      <c r="N290" s="12">
        <v>5.4631540609443802E-3</v>
      </c>
      <c r="O290" s="12">
        <v>-7.518796992481285E-3</v>
      </c>
      <c r="P290" s="12">
        <v>3.1081081081081041E-2</v>
      </c>
      <c r="Q290" s="138">
        <v>1.7900795757560303E-3</v>
      </c>
      <c r="R290" s="138">
        <v>-2.9684841435721463E-3</v>
      </c>
    </row>
    <row r="291" spans="1:18" ht="13" x14ac:dyDescent="0.3">
      <c r="A291" s="2">
        <v>46255</v>
      </c>
      <c r="B291" s="12">
        <v>-6.7498165810712047E-3</v>
      </c>
      <c r="C291" s="12">
        <v>2.535619415600193E-3</v>
      </c>
      <c r="D291" s="12">
        <v>1.6528925619834725E-2</v>
      </c>
      <c r="E291" s="12">
        <v>5.8977719528178615E-3</v>
      </c>
      <c r="L291" s="2">
        <v>46255</v>
      </c>
      <c r="M291" s="12">
        <v>-6.7498165810712047E-3</v>
      </c>
      <c r="N291" s="12">
        <v>2.535619415600193E-3</v>
      </c>
      <c r="O291" s="12">
        <v>1.6528925619834725E-2</v>
      </c>
      <c r="P291" s="12">
        <v>5.8977719528178615E-3</v>
      </c>
      <c r="Q291" s="138">
        <v>-1.3413583289080089E-4</v>
      </c>
      <c r="R291" s="138">
        <v>6.8390446043476829E-3</v>
      </c>
    </row>
    <row r="292" spans="1:18" ht="13" x14ac:dyDescent="0.3">
      <c r="A292" s="2">
        <v>46258</v>
      </c>
      <c r="B292" s="12">
        <v>7.386615452799501E-3</v>
      </c>
      <c r="C292" s="12">
        <v>1.3248223533662463E-2</v>
      </c>
      <c r="D292" s="12">
        <v>-9.4850948509485489E-3</v>
      </c>
      <c r="E292" s="12">
        <v>-2.9315960912052116E-2</v>
      </c>
      <c r="L292" s="2">
        <v>46258</v>
      </c>
      <c r="M292" s="12">
        <v>7.386615452799501E-3</v>
      </c>
      <c r="N292" s="12">
        <v>1.3248223533662463E-2</v>
      </c>
      <c r="O292" s="12">
        <v>-9.4850948509485489E-3</v>
      </c>
      <c r="P292" s="12">
        <v>-2.9315960912052116E-2</v>
      </c>
      <c r="Q292" s="138">
        <v>-2.4453128509184783E-3</v>
      </c>
      <c r="R292" s="138">
        <v>-7.7623836902571857E-4</v>
      </c>
    </row>
    <row r="293" spans="1:18" ht="13" x14ac:dyDescent="0.3">
      <c r="A293" s="2">
        <v>46259</v>
      </c>
      <c r="B293" s="12">
        <v>3.0796304443466648E-3</v>
      </c>
      <c r="C293" s="12">
        <v>2.37727326756214E-3</v>
      </c>
      <c r="D293" s="12">
        <v>-8.8919288645690157E-3</v>
      </c>
      <c r="E293" s="12">
        <v>3.3557046979865771E-3</v>
      </c>
      <c r="L293" s="2">
        <v>46259</v>
      </c>
      <c r="M293" s="12">
        <v>3.0796304443466648E-3</v>
      </c>
      <c r="N293" s="12">
        <v>2.37727326756214E-3</v>
      </c>
      <c r="O293" s="12">
        <v>-8.8919288645690157E-3</v>
      </c>
      <c r="P293" s="12">
        <v>3.3557046979865771E-3</v>
      </c>
      <c r="Q293" s="138">
        <v>3.0864975787113012E-3</v>
      </c>
      <c r="R293" s="138">
        <v>5.6887657301973272E-3</v>
      </c>
    </row>
    <row r="294" spans="1:18" ht="13" x14ac:dyDescent="0.3">
      <c r="A294" s="2">
        <v>46260</v>
      </c>
      <c r="B294" s="12">
        <v>3.0701754385964778E-3</v>
      </c>
      <c r="C294" s="12">
        <v>2.1581880706747391E-2</v>
      </c>
      <c r="D294" s="12">
        <v>-2.0703933747411567E-3</v>
      </c>
      <c r="E294" s="12">
        <v>-1.6722408026755852E-2</v>
      </c>
      <c r="L294" s="2">
        <v>46260</v>
      </c>
      <c r="M294" s="12">
        <v>3.0701754385964778E-3</v>
      </c>
      <c r="N294" s="12">
        <v>2.1581880706747391E-2</v>
      </c>
      <c r="O294" s="12">
        <v>-2.0703933747411567E-3</v>
      </c>
      <c r="P294" s="12">
        <v>-1.6722408026755852E-2</v>
      </c>
      <c r="Q294" s="138">
        <v>3.0327098133031086E-3</v>
      </c>
      <c r="R294" s="138">
        <v>3.832140220216749E-4</v>
      </c>
    </row>
    <row r="295" spans="1:18" ht="13" x14ac:dyDescent="0.3">
      <c r="A295" s="2">
        <v>46261</v>
      </c>
      <c r="B295" s="12">
        <v>-1.7490161783996518E-2</v>
      </c>
      <c r="C295" s="12">
        <v>-3.1688914683691283E-2</v>
      </c>
      <c r="D295" s="12">
        <v>3.008298755186713E-2</v>
      </c>
      <c r="E295" s="12">
        <v>2.9251700680272188E-2</v>
      </c>
      <c r="L295" s="2">
        <v>46261</v>
      </c>
      <c r="M295" s="12">
        <v>-1.7490161783996518E-2</v>
      </c>
      <c r="N295" s="12">
        <v>-3.1688914683691283E-2</v>
      </c>
      <c r="O295" s="12">
        <v>3.008298755186713E-2</v>
      </c>
      <c r="P295" s="12">
        <v>2.9251700680272188E-2</v>
      </c>
      <c r="Q295" s="138">
        <v>-1.325178267744718E-2</v>
      </c>
      <c r="R295" s="138">
        <v>4.7071140196588814E-3</v>
      </c>
    </row>
    <row r="296" spans="1:18" ht="13" x14ac:dyDescent="0.3">
      <c r="A296" s="2">
        <v>46262</v>
      </c>
      <c r="B296" s="12">
        <v>5.7854917668002659E-3</v>
      </c>
      <c r="C296" s="12">
        <v>1.5463917525773099E-2</v>
      </c>
      <c r="D296" s="12">
        <v>5.0688150386035635E-2</v>
      </c>
      <c r="E296" s="12">
        <v>3.7012557832121575E-2</v>
      </c>
      <c r="L296" s="2">
        <v>46262</v>
      </c>
      <c r="M296" s="12">
        <v>5.7854917668002659E-3</v>
      </c>
      <c r="N296" s="12">
        <v>1.5463917525773099E-2</v>
      </c>
      <c r="O296" s="12">
        <v>5.0688150386035635E-2</v>
      </c>
      <c r="P296" s="12">
        <v>3.7012557832121575E-2</v>
      </c>
      <c r="Q296" s="138">
        <v>7.1714433958498412E-3</v>
      </c>
      <c r="R296" s="138">
        <v>8.1763994298877807E-3</v>
      </c>
    </row>
    <row r="297" spans="1:18" ht="13" x14ac:dyDescent="0.3">
      <c r="A297" s="2">
        <v>46265</v>
      </c>
      <c r="B297" s="12">
        <v>1.3274336283185034E-3</v>
      </c>
      <c r="C297" s="12">
        <v>-6.7288395702985856E-3</v>
      </c>
      <c r="D297" s="12">
        <v>-1.2460063897763596E-2</v>
      </c>
      <c r="E297" s="12">
        <v>1.9120458891012297E-3</v>
      </c>
      <c r="L297" s="2">
        <v>46265</v>
      </c>
      <c r="M297" s="12">
        <v>1.3274336283185034E-3</v>
      </c>
      <c r="N297" s="12">
        <v>-6.7288395702985856E-3</v>
      </c>
      <c r="O297" s="12">
        <v>-1.2460063897763596E-2</v>
      </c>
      <c r="P297" s="12">
        <v>1.9120458891012297E-3</v>
      </c>
      <c r="Q297" s="138">
        <v>1.6631632163537798E-4</v>
      </c>
      <c r="R297" s="138">
        <v>-1.0225390225390334E-2</v>
      </c>
    </row>
    <row r="298" spans="1:18" ht="13" x14ac:dyDescent="0.3">
      <c r="A298" s="2">
        <v>46266</v>
      </c>
      <c r="B298" s="12">
        <v>-1.7822948887906843E-2</v>
      </c>
      <c r="C298" s="12">
        <v>-9.5079629189445819E-3</v>
      </c>
      <c r="D298" s="12">
        <v>-1.8440634098997096E-2</v>
      </c>
      <c r="E298" s="12">
        <v>-1.4631043256997349E-2</v>
      </c>
      <c r="L298" s="2">
        <v>46266</v>
      </c>
      <c r="M298" s="12">
        <v>-1.7822948887906843E-2</v>
      </c>
      <c r="N298" s="12">
        <v>-9.5079629189445819E-3</v>
      </c>
      <c r="O298" s="12">
        <v>-1.8440634098997096E-2</v>
      </c>
      <c r="P298" s="12">
        <v>-1.4631043256997349E-2</v>
      </c>
      <c r="Q298" s="138">
        <v>-1.3095382457926612E-2</v>
      </c>
      <c r="R298" s="138">
        <v>-1.144261654498319E-2</v>
      </c>
    </row>
    <row r="299" spans="1:18" ht="13" x14ac:dyDescent="0.3">
      <c r="A299" s="2">
        <v>46267</v>
      </c>
      <c r="B299" s="12">
        <v>-2.249550089982089E-3</v>
      </c>
      <c r="C299" s="12">
        <v>5.1595872330212691E-3</v>
      </c>
      <c r="D299" s="12">
        <v>2.6367831245880636E-3</v>
      </c>
      <c r="E299" s="12">
        <v>-3.5506778566817297E-2</v>
      </c>
      <c r="L299" s="2">
        <v>46267</v>
      </c>
      <c r="M299" s="12">
        <v>-2.249550089982089E-3</v>
      </c>
      <c r="N299" s="12">
        <v>5.1595872330212691E-3</v>
      </c>
      <c r="O299" s="12">
        <v>2.6367831245880636E-3</v>
      </c>
      <c r="P299" s="12">
        <v>-3.5506778566817297E-2</v>
      </c>
      <c r="Q299" s="138">
        <v>-3.0852257105386063E-3</v>
      </c>
      <c r="R299" s="138">
        <v>-5.6121530094159809E-3</v>
      </c>
    </row>
    <row r="300" spans="1:18" ht="13" x14ac:dyDescent="0.3">
      <c r="A300" s="2">
        <v>46268</v>
      </c>
      <c r="B300" s="12">
        <v>1.2776191191943613E-2</v>
      </c>
      <c r="C300" s="12">
        <v>1.0385579563089466E-2</v>
      </c>
      <c r="D300" s="12">
        <v>1.7422748191978882E-2</v>
      </c>
      <c r="E300" s="12">
        <v>3.7483266398929009E-2</v>
      </c>
      <c r="L300" s="2">
        <v>46268</v>
      </c>
      <c r="M300" s="12">
        <v>1.2776191191943613E-2</v>
      </c>
      <c r="N300" s="12">
        <v>1.0385579563089466E-2</v>
      </c>
      <c r="O300" s="12">
        <v>1.7422748191978882E-2</v>
      </c>
      <c r="P300" s="12">
        <v>3.7483266398929009E-2</v>
      </c>
      <c r="Q300" s="138">
        <v>8.3599163337181592E-3</v>
      </c>
      <c r="R300" s="138">
        <v>6.6464203416550403E-3</v>
      </c>
    </row>
    <row r="301" spans="1:18" ht="13" x14ac:dyDescent="0.3">
      <c r="A301" s="2">
        <v>46269</v>
      </c>
      <c r="B301" s="12">
        <v>-2.9682398337795604E-4</v>
      </c>
      <c r="C301" s="12">
        <v>-1.1460302457466905E-2</v>
      </c>
      <c r="D301" s="12">
        <v>1.6801292407108225E-2</v>
      </c>
      <c r="E301" s="12">
        <v>6.0645161290322616E-2</v>
      </c>
      <c r="L301" s="2">
        <v>46269</v>
      </c>
      <c r="M301" s="12">
        <v>-2.9682398337795604E-4</v>
      </c>
      <c r="N301" s="12">
        <v>-1.1460302457466905E-2</v>
      </c>
      <c r="O301" s="12">
        <v>1.6801292407108225E-2</v>
      </c>
      <c r="P301" s="12">
        <v>6.0645161290322616E-2</v>
      </c>
      <c r="Q301" s="138">
        <v>-3.793432502739637E-3</v>
      </c>
      <c r="R301" s="138">
        <v>9.1578362169184187E-4</v>
      </c>
    </row>
  </sheetData>
  <mergeCells count="2">
    <mergeCell ref="W3:W4"/>
    <mergeCell ref="W6:W7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C8A91-E8F1-4585-971B-6744B537DE80}">
  <dimension ref="A1:H19"/>
  <sheetViews>
    <sheetView zoomScale="160" zoomScaleNormal="160" workbookViewId="0"/>
  </sheetViews>
  <sheetFormatPr defaultColWidth="9.1796875" defaultRowHeight="12.5" x14ac:dyDescent="0.25"/>
  <cols>
    <col min="1" max="1" width="28.453125" style="83" bestFit="1" customWidth="1"/>
    <col min="2" max="2" width="13.453125" style="83" customWidth="1"/>
    <col min="3" max="3" width="13.54296875" style="83" bestFit="1" customWidth="1"/>
    <col min="4" max="4" width="9.1796875" style="83"/>
    <col min="5" max="5" width="2.7265625" style="83" customWidth="1"/>
    <col min="6" max="6" width="18.453125" style="83" bestFit="1" customWidth="1"/>
    <col min="7" max="16384" width="9.1796875" style="83"/>
  </cols>
  <sheetData>
    <row r="1" spans="1:8" ht="13.5" customHeight="1" x14ac:dyDescent="0.3">
      <c r="A1" s="82" t="s">
        <v>364</v>
      </c>
      <c r="B1" s="147">
        <f>'Capital Allocation'!C12</f>
        <v>248069.46917841694</v>
      </c>
    </row>
    <row r="4" spans="1:8" x14ac:dyDescent="0.25">
      <c r="B4" s="148" t="s">
        <v>432</v>
      </c>
      <c r="C4" s="148" t="s">
        <v>433</v>
      </c>
      <c r="D4" s="148" t="s">
        <v>434</v>
      </c>
    </row>
    <row r="5" spans="1:8" x14ac:dyDescent="0.25">
      <c r="A5" s="82" t="s">
        <v>435</v>
      </c>
      <c r="B5" s="149">
        <v>17500000</v>
      </c>
      <c r="C5" s="176">
        <f>0.25/(1+D5)</f>
        <v>0.24777006937561946</v>
      </c>
      <c r="D5" s="151">
        <v>8.9999999999999993E-3</v>
      </c>
    </row>
    <row r="6" spans="1:8" x14ac:dyDescent="0.25">
      <c r="A6" s="82" t="s">
        <v>464</v>
      </c>
      <c r="B6" s="149">
        <v>16000000</v>
      </c>
      <c r="C6" s="150">
        <f>10/(1+D6)</f>
        <v>9.6107640557424325</v>
      </c>
      <c r="D6" s="151">
        <v>4.0500000000000001E-2</v>
      </c>
    </row>
    <row r="7" spans="1:8" ht="13" x14ac:dyDescent="0.3">
      <c r="A7" s="91" t="s">
        <v>369</v>
      </c>
      <c r="B7" s="152">
        <f>B6+B5</f>
        <v>33500000</v>
      </c>
      <c r="C7" s="153"/>
    </row>
    <row r="8" spans="1:8" x14ac:dyDescent="0.25">
      <c r="A8" s="94"/>
      <c r="B8" s="94"/>
    </row>
    <row r="9" spans="1:8" x14ac:dyDescent="0.25">
      <c r="A9" s="82" t="s">
        <v>371</v>
      </c>
      <c r="B9" s="95">
        <v>0.99</v>
      </c>
    </row>
    <row r="10" spans="1:8" x14ac:dyDescent="0.25">
      <c r="A10" s="96"/>
      <c r="B10" s="97"/>
    </row>
    <row r="11" spans="1:8" ht="13" x14ac:dyDescent="0.3">
      <c r="A11" s="98" t="s">
        <v>372</v>
      </c>
      <c r="B11" s="80" t="s">
        <v>436</v>
      </c>
      <c r="C11" s="80" t="s">
        <v>437</v>
      </c>
    </row>
    <row r="12" spans="1:8" ht="13" x14ac:dyDescent="0.3">
      <c r="A12" s="99" t="s">
        <v>438</v>
      </c>
      <c r="B12" s="100"/>
      <c r="C12" s="100"/>
      <c r="F12" s="87" t="s">
        <v>373</v>
      </c>
      <c r="G12" s="80" t="s">
        <v>440</v>
      </c>
      <c r="H12" s="80" t="s">
        <v>441</v>
      </c>
    </row>
    <row r="13" spans="1:8" ht="13" x14ac:dyDescent="0.3">
      <c r="A13" s="99" t="s">
        <v>439</v>
      </c>
      <c r="B13" s="100">
        <v>3.3E-3</v>
      </c>
      <c r="C13" s="100">
        <v>1E-3</v>
      </c>
      <c r="D13" s="154"/>
      <c r="F13" s="80" t="s">
        <v>440</v>
      </c>
      <c r="G13" s="101">
        <v>1</v>
      </c>
      <c r="H13" s="102"/>
    </row>
    <row r="14" spans="1:8" ht="13" x14ac:dyDescent="0.3">
      <c r="A14" s="99" t="s">
        <v>375</v>
      </c>
      <c r="B14" s="103">
        <f>NORMSINV($B$9)</f>
        <v>2.3263478740408408</v>
      </c>
      <c r="C14" s="103">
        <f>NORMSINV($B$9)</f>
        <v>2.3263478740408408</v>
      </c>
      <c r="F14" s="80" t="s">
        <v>441</v>
      </c>
      <c r="G14" s="102">
        <v>0.15</v>
      </c>
      <c r="H14" s="101">
        <v>1</v>
      </c>
    </row>
    <row r="15" spans="1:8" x14ac:dyDescent="0.25">
      <c r="A15" s="104" t="s">
        <v>376</v>
      </c>
      <c r="B15" s="155"/>
      <c r="C15" s="105"/>
    </row>
    <row r="17" spans="1:6" x14ac:dyDescent="0.25">
      <c r="A17" s="107" t="s">
        <v>377</v>
      </c>
      <c r="B17" s="156"/>
      <c r="C17" s="108" t="str">
        <f>IF($B$1&lt;ABS(B17),"No rispetto limite",IF($B$1*95%&lt;ABS(B17),"Si è vicini al limite","ok"))</f>
        <v>ok</v>
      </c>
    </row>
    <row r="19" spans="1:6" x14ac:dyDescent="0.25">
      <c r="F19" s="157"/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910D3-B010-44B0-B7C7-BC6B5C6DD2EF}">
  <dimension ref="A1:M301"/>
  <sheetViews>
    <sheetView zoomScale="142" zoomScaleNormal="142" workbookViewId="0"/>
  </sheetViews>
  <sheetFormatPr defaultRowHeight="12.5" x14ac:dyDescent="0.25"/>
  <cols>
    <col min="1" max="1" width="11.1796875" customWidth="1"/>
    <col min="2" max="3" width="9.54296875" bestFit="1" customWidth="1"/>
    <col min="4" max="4" width="11.1796875" customWidth="1"/>
    <col min="5" max="5" width="1.453125" customWidth="1"/>
    <col min="6" max="6" width="22.54296875" bestFit="1" customWidth="1"/>
    <col min="7" max="8" width="16" bestFit="1" customWidth="1"/>
    <col min="12" max="12" width="12.453125" bestFit="1" customWidth="1"/>
  </cols>
  <sheetData>
    <row r="1" spans="1:13" ht="13" x14ac:dyDescent="0.3">
      <c r="A1" s="1" t="s">
        <v>0</v>
      </c>
      <c r="B1" s="1" t="s">
        <v>442</v>
      </c>
      <c r="C1" s="1" t="s">
        <v>443</v>
      </c>
      <c r="D1" s="73" t="s">
        <v>444</v>
      </c>
      <c r="F1" s="26" t="s">
        <v>17</v>
      </c>
      <c r="G1" s="74">
        <f>'Capital Allocation'!C11</f>
        <v>43412.157106222963</v>
      </c>
      <c r="I1" s="86" t="s">
        <v>365</v>
      </c>
      <c r="J1" s="86">
        <v>1.1599999999999999</v>
      </c>
    </row>
    <row r="2" spans="1:13" ht="13" x14ac:dyDescent="0.3">
      <c r="A2" s="2">
        <v>45852</v>
      </c>
      <c r="B2" s="12">
        <v>7.048906150109391E-4</v>
      </c>
      <c r="C2" s="12">
        <v>-1.202879333207043E-2</v>
      </c>
      <c r="D2" s="76">
        <v>1.4074044490595312E-3</v>
      </c>
      <c r="F2" s="27" t="s">
        <v>23</v>
      </c>
      <c r="G2" s="29">
        <v>0.99</v>
      </c>
    </row>
    <row r="3" spans="1:13" ht="13" x14ac:dyDescent="0.3">
      <c r="A3" s="2">
        <v>45853</v>
      </c>
      <c r="B3" s="12">
        <v>-3.8408682476480205E-3</v>
      </c>
      <c r="C3" s="12">
        <v>2.3487680951011845E-3</v>
      </c>
      <c r="D3" s="76">
        <v>-3.9562515154996014E-3</v>
      </c>
      <c r="F3" s="28" t="s">
        <v>445</v>
      </c>
      <c r="G3" s="160"/>
      <c r="H3" s="159">
        <v>300000</v>
      </c>
    </row>
    <row r="4" spans="1:13" ht="13" x14ac:dyDescent="0.3">
      <c r="A4" s="2">
        <v>45854</v>
      </c>
      <c r="B4" s="12">
        <v>-2.7594623275557285E-3</v>
      </c>
      <c r="C4" s="12">
        <v>5.0212806656782689E-3</v>
      </c>
      <c r="D4" s="76">
        <v>3.1935884787371071E-3</v>
      </c>
      <c r="F4" s="28" t="s">
        <v>446</v>
      </c>
      <c r="G4" s="160"/>
      <c r="H4" s="159">
        <v>162000</v>
      </c>
    </row>
    <row r="5" spans="1:13" ht="13" x14ac:dyDescent="0.3">
      <c r="A5" s="2">
        <v>45855</v>
      </c>
      <c r="B5" s="12">
        <v>2.8412325628668226E-4</v>
      </c>
      <c r="C5" s="12">
        <v>-6.6615911686327735E-4</v>
      </c>
      <c r="D5" s="76">
        <v>5.3738205852770496E-3</v>
      </c>
      <c r="F5" s="28" t="s">
        <v>381</v>
      </c>
      <c r="G5" s="161"/>
      <c r="H5" s="159">
        <v>-250000</v>
      </c>
      <c r="L5" s="116" t="s">
        <v>452</v>
      </c>
    </row>
    <row r="6" spans="1:13" ht="13" x14ac:dyDescent="0.3">
      <c r="A6" s="2">
        <v>45856</v>
      </c>
      <c r="B6" s="12">
        <v>1.3723758865248153E-2</v>
      </c>
      <c r="C6" s="12">
        <v>5.5232834968098115E-3</v>
      </c>
      <c r="D6" s="76">
        <v>-9.0514120202705422E-5</v>
      </c>
      <c r="G6" s="162">
        <f>SUM(G3:G5)</f>
        <v>0</v>
      </c>
      <c r="L6" s="163">
        <f>G6</f>
        <v>0</v>
      </c>
      <c r="M6" s="135" t="s">
        <v>454</v>
      </c>
    </row>
    <row r="7" spans="1:13" ht="13" x14ac:dyDescent="0.3">
      <c r="A7" s="2">
        <v>45859</v>
      </c>
      <c r="B7" s="12">
        <v>-4.0581368950442873E-3</v>
      </c>
      <c r="C7" s="12">
        <v>6.155885974050492E-3</v>
      </c>
      <c r="D7" s="76">
        <v>1.3991255862114507E-3</v>
      </c>
      <c r="F7" s="78" t="s">
        <v>67</v>
      </c>
      <c r="G7" s="79"/>
      <c r="H7" s="116" t="s">
        <v>451</v>
      </c>
      <c r="L7" s="133">
        <v>2.3260000000000001</v>
      </c>
      <c r="M7" s="135" t="s">
        <v>453</v>
      </c>
    </row>
    <row r="8" spans="1:13" ht="13" x14ac:dyDescent="0.3">
      <c r="A8" s="2">
        <v>45860</v>
      </c>
      <c r="B8" s="12">
        <v>-9.658951213515508E-3</v>
      </c>
      <c r="C8" s="12">
        <v>9.0361445783133289E-3</v>
      </c>
      <c r="D8" s="76">
        <v>6.3752854605422587E-4</v>
      </c>
      <c r="F8" t="s">
        <v>29</v>
      </c>
      <c r="G8" s="41">
        <f>NORMSINV(G2)</f>
        <v>2.3263478740408408</v>
      </c>
      <c r="L8" s="164">
        <f>'VaR Exchange'!F12</f>
        <v>0</v>
      </c>
      <c r="M8" s="135" t="s">
        <v>455</v>
      </c>
    </row>
    <row r="9" spans="1:13" ht="13" x14ac:dyDescent="0.3">
      <c r="A9" s="2">
        <v>45861</v>
      </c>
      <c r="B9" s="12">
        <v>1.7733011774723851E-4</v>
      </c>
      <c r="C9" s="12">
        <v>-1.1660447761194029E-3</v>
      </c>
      <c r="D9" s="76">
        <v>7.811880905664678E-3</v>
      </c>
      <c r="F9" s="49" t="s">
        <v>447</v>
      </c>
      <c r="G9" s="42"/>
      <c r="L9" s="165"/>
      <c r="M9" s="145" t="s">
        <v>376</v>
      </c>
    </row>
    <row r="10" spans="1:13" ht="13" x14ac:dyDescent="0.3">
      <c r="A10" s="2">
        <v>45862</v>
      </c>
      <c r="B10" s="12">
        <v>-7.6238431261302794E-2</v>
      </c>
      <c r="C10" s="12">
        <v>-1.8211533971515983E-3</v>
      </c>
      <c r="D10" s="76">
        <v>6.982328732440795E-4</v>
      </c>
      <c r="F10" s="49" t="s">
        <v>448</v>
      </c>
      <c r="G10" s="42"/>
    </row>
    <row r="11" spans="1:13" ht="13" x14ac:dyDescent="0.3">
      <c r="A11" s="2">
        <v>45863</v>
      </c>
      <c r="B11" s="12">
        <v>-3.0325131472878726E-3</v>
      </c>
      <c r="C11" s="12">
        <v>5.6137724550900337E-4</v>
      </c>
      <c r="D11" s="76">
        <v>3.9743217016194243E-3</v>
      </c>
      <c r="F11" s="49" t="s">
        <v>382</v>
      </c>
      <c r="G11" s="42"/>
    </row>
    <row r="12" spans="1:13" ht="13" x14ac:dyDescent="0.3">
      <c r="A12" s="2">
        <v>45866</v>
      </c>
      <c r="B12" s="12">
        <v>1.3437548128753857E-2</v>
      </c>
      <c r="C12" s="12">
        <v>7.9483822704327618E-4</v>
      </c>
      <c r="D12" s="76">
        <v>1.7687645570890035E-4</v>
      </c>
      <c r="F12" s="61" t="s">
        <v>31</v>
      </c>
      <c r="G12" s="62"/>
    </row>
    <row r="13" spans="1:13" ht="13" x14ac:dyDescent="0.3">
      <c r="A13" s="2">
        <v>45867</v>
      </c>
      <c r="B13" s="12">
        <v>-3.0397781239314098E-3</v>
      </c>
      <c r="C13" s="12">
        <v>-1.298761971501986E-2</v>
      </c>
      <c r="D13" s="76">
        <v>-2.9594179446209741E-3</v>
      </c>
    </row>
    <row r="14" spans="1:13" ht="13" x14ac:dyDescent="0.3">
      <c r="A14" s="2">
        <v>45868</v>
      </c>
      <c r="B14" s="12">
        <v>-8.1929073560105866E-3</v>
      </c>
      <c r="C14" s="12">
        <v>-1.0507880910683007E-2</v>
      </c>
      <c r="D14" s="76">
        <v>-1.249438851269693E-3</v>
      </c>
      <c r="F14" s="118" t="s">
        <v>449</v>
      </c>
      <c r="G14" s="118" t="s">
        <v>450</v>
      </c>
    </row>
    <row r="15" spans="1:13" ht="13" x14ac:dyDescent="0.3">
      <c r="A15" s="2">
        <v>45869</v>
      </c>
      <c r="B15" s="12">
        <v>-2.7318835011142649E-2</v>
      </c>
      <c r="C15" s="12">
        <v>-7.0796460176992017E-3</v>
      </c>
      <c r="D15" s="76">
        <v>-3.6948561190650979E-3</v>
      </c>
      <c r="F15" s="112"/>
      <c r="G15" s="112"/>
    </row>
    <row r="16" spans="1:13" ht="13" x14ac:dyDescent="0.3">
      <c r="A16" s="2">
        <v>45870</v>
      </c>
      <c r="B16" s="12">
        <v>-1.2245704127987337E-2</v>
      </c>
      <c r="C16" s="12">
        <v>-2.5003613238907346E-2</v>
      </c>
      <c r="D16" s="76">
        <v>-1.5992074947274122E-2</v>
      </c>
    </row>
    <row r="17" spans="1:4" ht="13" x14ac:dyDescent="0.3">
      <c r="A17" s="2">
        <v>45873</v>
      </c>
      <c r="B17" s="12">
        <v>7.7184563087381655E-3</v>
      </c>
      <c r="C17" s="12">
        <v>4.7929637315940257E-3</v>
      </c>
      <c r="D17" s="76">
        <v>1.4737071598153798E-2</v>
      </c>
    </row>
    <row r="18" spans="1:4" ht="13" x14ac:dyDescent="0.3">
      <c r="A18" s="2">
        <v>45874</v>
      </c>
      <c r="B18" s="12">
        <v>-5.1988253035955331E-3</v>
      </c>
      <c r="C18" s="12">
        <v>-2.114580772067897E-3</v>
      </c>
      <c r="D18" s="76">
        <v>-4.8578659513360319E-3</v>
      </c>
    </row>
    <row r="19" spans="1:4" ht="13" x14ac:dyDescent="0.3">
      <c r="A19" s="2">
        <v>45875</v>
      </c>
      <c r="B19" s="12">
        <v>6.422786931024908E-3</v>
      </c>
      <c r="C19" s="12">
        <v>5.0906761285235629E-2</v>
      </c>
      <c r="D19" s="76">
        <v>7.2818886237755653E-3</v>
      </c>
    </row>
    <row r="20" spans="1:4" ht="13" x14ac:dyDescent="0.3">
      <c r="A20" s="2">
        <v>45876</v>
      </c>
      <c r="B20" s="12">
        <v>-8.4033613445378338E-3</v>
      </c>
      <c r="C20" s="12">
        <v>3.1793669402110203E-2</v>
      </c>
      <c r="D20" s="76">
        <v>-7.9747078829836126E-4</v>
      </c>
    </row>
    <row r="21" spans="1:4" ht="13" x14ac:dyDescent="0.3">
      <c r="A21" s="2">
        <v>45877</v>
      </c>
      <c r="B21" s="12">
        <v>-3.1539814518707972E-2</v>
      </c>
      <c r="C21" s="12">
        <v>4.2357860291778363E-2</v>
      </c>
      <c r="D21" s="76">
        <v>7.7996845425867224E-3</v>
      </c>
    </row>
    <row r="22" spans="1:4" ht="13" x14ac:dyDescent="0.3">
      <c r="A22" s="2">
        <v>45880</v>
      </c>
      <c r="B22" s="12">
        <v>-2.4641928426961647E-2</v>
      </c>
      <c r="C22" s="12">
        <v>-9.4615216917374647E-3</v>
      </c>
      <c r="D22" s="76">
        <v>-2.5041278983324072E-3</v>
      </c>
    </row>
    <row r="23" spans="1:4" ht="13" x14ac:dyDescent="0.3">
      <c r="A23" s="2">
        <v>45881</v>
      </c>
      <c r="B23" s="12">
        <v>-6.4748201438848962E-3</v>
      </c>
      <c r="C23" s="12">
        <v>1.0872435953869173E-2</v>
      </c>
      <c r="D23" s="76">
        <v>1.1345503612643137E-2</v>
      </c>
    </row>
    <row r="24" spans="1:4" ht="13" x14ac:dyDescent="0.3">
      <c r="A24" s="2">
        <v>45882</v>
      </c>
      <c r="B24" s="12">
        <v>2.2575286450568569E-2</v>
      </c>
      <c r="C24" s="12">
        <v>1.6024384933594631E-2</v>
      </c>
      <c r="D24" s="76">
        <v>3.2300302834731218E-3</v>
      </c>
    </row>
    <row r="25" spans="1:4" ht="13" x14ac:dyDescent="0.3">
      <c r="A25" s="2">
        <v>45883</v>
      </c>
      <c r="B25" s="12">
        <v>-1.2329737159994917E-2</v>
      </c>
      <c r="C25" s="12">
        <v>-2.3571765310933497E-3</v>
      </c>
      <c r="D25" s="76">
        <v>3.0309684562783364E-4</v>
      </c>
    </row>
    <row r="26" spans="1:4" ht="13" x14ac:dyDescent="0.3">
      <c r="A26" s="2">
        <v>45884</v>
      </c>
      <c r="B26" s="12">
        <v>1.1007549238749885E-2</v>
      </c>
      <c r="C26" s="12">
        <v>-5.1121230346249579E-3</v>
      </c>
      <c r="D26" s="76">
        <v>-2.8970988816641439E-3</v>
      </c>
    </row>
    <row r="27" spans="1:4" ht="13" x14ac:dyDescent="0.3">
      <c r="A27" s="2">
        <v>45887</v>
      </c>
      <c r="B27" s="12">
        <v>-1.1263140330385877E-3</v>
      </c>
      <c r="C27" s="12">
        <v>-3.02258301308354E-3</v>
      </c>
      <c r="D27" s="76">
        <v>-1.0077831870764143E-4</v>
      </c>
    </row>
    <row r="28" spans="1:4" ht="13" x14ac:dyDescent="0.3">
      <c r="A28" s="2">
        <v>45888</v>
      </c>
      <c r="B28" s="12">
        <v>7.6425140948006374E-3</v>
      </c>
      <c r="C28" s="12">
        <v>-1.429252024773633E-3</v>
      </c>
      <c r="D28" s="76">
        <v>-5.8581363435491109E-3</v>
      </c>
    </row>
    <row r="29" spans="1:4" ht="13" x14ac:dyDescent="0.3">
      <c r="A29" s="2">
        <v>45889</v>
      </c>
      <c r="B29" s="12">
        <v>5.2635941644562758E-3</v>
      </c>
      <c r="C29" s="12">
        <v>-1.9734559333796024E-2</v>
      </c>
      <c r="D29" s="76">
        <v>-2.4316175793941304E-3</v>
      </c>
    </row>
    <row r="30" spans="1:4" ht="13" x14ac:dyDescent="0.3">
      <c r="A30" s="2">
        <v>45890</v>
      </c>
      <c r="B30" s="12">
        <v>-1.298701298701301E-2</v>
      </c>
      <c r="C30" s="12">
        <v>-4.9112871111897053E-3</v>
      </c>
      <c r="D30" s="76">
        <v>-4.0042027712022107E-3</v>
      </c>
    </row>
    <row r="31" spans="1:4" ht="13" x14ac:dyDescent="0.3">
      <c r="A31" s="2">
        <v>45891</v>
      </c>
      <c r="B31" s="12">
        <v>1.1236424394319121E-2</v>
      </c>
      <c r="C31" s="12">
        <v>1.2716763005780281E-2</v>
      </c>
      <c r="D31" s="76">
        <v>1.518640789806234E-2</v>
      </c>
    </row>
    <row r="32" spans="1:4" ht="13" x14ac:dyDescent="0.3">
      <c r="A32" s="2">
        <v>45894</v>
      </c>
      <c r="B32" s="12">
        <v>-1.0987649221363941E-2</v>
      </c>
      <c r="C32" s="12">
        <v>-2.6343519494204178E-3</v>
      </c>
      <c r="D32" s="76">
        <v>-4.2663343080389469E-3</v>
      </c>
    </row>
    <row r="33" spans="1:4" ht="13" x14ac:dyDescent="0.3">
      <c r="A33" s="2">
        <v>45895</v>
      </c>
      <c r="B33" s="12">
        <v>1.3365075387378309E-2</v>
      </c>
      <c r="C33" s="12">
        <v>9.4646944884663048E-3</v>
      </c>
      <c r="D33" s="76">
        <v>4.133976879546271E-3</v>
      </c>
    </row>
    <row r="34" spans="1:4" ht="13" x14ac:dyDescent="0.3">
      <c r="A34" s="2">
        <v>45896</v>
      </c>
      <c r="B34" s="12">
        <v>9.1085191443762443E-3</v>
      </c>
      <c r="C34" s="12">
        <v>5.1458723998081494E-3</v>
      </c>
      <c r="D34" s="76">
        <v>2.3909903277791068E-3</v>
      </c>
    </row>
    <row r="35" spans="1:4" ht="13" x14ac:dyDescent="0.3">
      <c r="A35" s="2">
        <v>45897</v>
      </c>
      <c r="B35" s="12">
        <v>3.6350269563796209E-3</v>
      </c>
      <c r="C35" s="12">
        <v>8.9808668488871243E-3</v>
      </c>
      <c r="D35" s="76">
        <v>3.1567253988335911E-3</v>
      </c>
    </row>
    <row r="36" spans="1:4" ht="13" x14ac:dyDescent="0.3">
      <c r="A36" s="2">
        <v>45898</v>
      </c>
      <c r="B36" s="12">
        <v>-9.1156960892035191E-3</v>
      </c>
      <c r="C36" s="12">
        <v>-1.8059855521156516E-3</v>
      </c>
      <c r="D36" s="76">
        <v>-6.3981691392923654E-3</v>
      </c>
    </row>
    <row r="37" spans="1:4" ht="13" x14ac:dyDescent="0.3">
      <c r="A37" s="2">
        <v>45901</v>
      </c>
      <c r="B37" s="12">
        <v>0</v>
      </c>
      <c r="C37" s="12">
        <v>0</v>
      </c>
      <c r="D37" s="76">
        <v>0</v>
      </c>
    </row>
    <row r="38" spans="1:4" ht="13" x14ac:dyDescent="0.3">
      <c r="A38" s="2">
        <v>45902</v>
      </c>
      <c r="B38" s="12">
        <v>-8.1728202390242265E-3</v>
      </c>
      <c r="C38" s="12">
        <v>-1.0424743689153044E-2</v>
      </c>
      <c r="D38" s="76">
        <v>-6.9223220118076138E-3</v>
      </c>
    </row>
    <row r="39" spans="1:4" ht="13" x14ac:dyDescent="0.3">
      <c r="A39" s="2">
        <v>45903</v>
      </c>
      <c r="B39" s="12">
        <v>1.0766045548654221E-2</v>
      </c>
      <c r="C39" s="12">
        <v>3.8089848511231067E-2</v>
      </c>
      <c r="D39" s="76">
        <v>5.1001162801572828E-3</v>
      </c>
    </row>
    <row r="40" spans="1:4" ht="13" x14ac:dyDescent="0.3">
      <c r="A40" s="2">
        <v>45904</v>
      </c>
      <c r="B40" s="12">
        <v>1.2617779598525246E-2</v>
      </c>
      <c r="C40" s="12">
        <v>5.4933534616513702E-3</v>
      </c>
      <c r="D40" s="76">
        <v>8.3464376436433556E-3</v>
      </c>
    </row>
    <row r="41" spans="1:4" ht="13" x14ac:dyDescent="0.3">
      <c r="A41" s="2">
        <v>45905</v>
      </c>
      <c r="B41" s="12">
        <v>5.4616069261266866E-3</v>
      </c>
      <c r="C41" s="12">
        <v>-3.7534406539329137E-4</v>
      </c>
      <c r="D41" s="76">
        <v>-3.1651410010335042E-3</v>
      </c>
    </row>
    <row r="42" spans="1:4" ht="13" x14ac:dyDescent="0.3">
      <c r="A42" s="2">
        <v>45908</v>
      </c>
      <c r="B42" s="12">
        <v>3.0419265279845512E-2</v>
      </c>
      <c r="C42" s="12">
        <v>-7.5514205849222006E-3</v>
      </c>
      <c r="D42" s="76">
        <v>2.1059939828742785E-3</v>
      </c>
    </row>
    <row r="43" spans="1:4" ht="13" x14ac:dyDescent="0.3">
      <c r="A43" s="2">
        <v>45909</v>
      </c>
      <c r="B43" s="12">
        <v>1.1792724513755048E-2</v>
      </c>
      <c r="C43" s="12">
        <v>-1.4839414831007236E-2</v>
      </c>
      <c r="D43" s="76">
        <v>2.6881596267984633E-3</v>
      </c>
    </row>
    <row r="44" spans="1:4" ht="13" x14ac:dyDescent="0.3">
      <c r="A44" s="2">
        <v>45910</v>
      </c>
      <c r="B44" s="12">
        <v>-8.6071519404298334E-3</v>
      </c>
      <c r="C44" s="12">
        <v>-3.2259441007040764E-2</v>
      </c>
      <c r="D44" s="76">
        <v>2.9834428900241674E-3</v>
      </c>
    </row>
    <row r="45" spans="1:4" ht="13" x14ac:dyDescent="0.3">
      <c r="A45" s="2">
        <v>45911</v>
      </c>
      <c r="B45" s="12">
        <v>5.0646235847946969E-4</v>
      </c>
      <c r="C45" s="12">
        <v>1.4286344195070371E-2</v>
      </c>
      <c r="D45" s="76">
        <v>8.4858635280862169E-3</v>
      </c>
    </row>
    <row r="46" spans="1:4" ht="13" x14ac:dyDescent="0.3">
      <c r="A46" s="2">
        <v>45912</v>
      </c>
      <c r="B46" s="12">
        <v>-1.3890510096883364E-2</v>
      </c>
      <c r="C46" s="12">
        <v>1.7562926574794559E-2</v>
      </c>
      <c r="D46" s="76">
        <v>-4.827346462299321E-4</v>
      </c>
    </row>
    <row r="47" spans="1:4" ht="13" x14ac:dyDescent="0.3">
      <c r="A47" s="2">
        <v>45915</v>
      </c>
      <c r="B47" s="12">
        <v>1.1047979797979843E-2</v>
      </c>
      <c r="C47" s="12">
        <v>1.1235955056179756E-2</v>
      </c>
      <c r="D47" s="76">
        <v>4.7066578173196776E-3</v>
      </c>
    </row>
    <row r="48" spans="1:4" ht="13" x14ac:dyDescent="0.3">
      <c r="A48" s="2">
        <v>45916</v>
      </c>
      <c r="B48" s="12">
        <v>4.9953168904151293E-3</v>
      </c>
      <c r="C48" s="12">
        <v>6.1258977608788217E-3</v>
      </c>
      <c r="D48" s="76">
        <v>-1.2879273439672285E-3</v>
      </c>
    </row>
    <row r="49" spans="1:4" ht="13" x14ac:dyDescent="0.3">
      <c r="A49" s="2">
        <v>45917</v>
      </c>
      <c r="B49" s="12">
        <v>6.0581702392048546E-3</v>
      </c>
      <c r="C49" s="12">
        <v>3.5271887465882991E-3</v>
      </c>
      <c r="D49" s="76">
        <v>-9.7021838238408144E-4</v>
      </c>
    </row>
    <row r="50" spans="1:4" ht="13" x14ac:dyDescent="0.3">
      <c r="A50" s="2">
        <v>45918</v>
      </c>
      <c r="B50" s="12">
        <v>2.2849690115141933E-2</v>
      </c>
      <c r="C50" s="12">
        <v>-4.6445457968953248E-3</v>
      </c>
      <c r="D50" s="76">
        <v>4.789139969850034E-3</v>
      </c>
    </row>
    <row r="51" spans="1:4" ht="13" x14ac:dyDescent="0.3">
      <c r="A51" s="2">
        <v>45919</v>
      </c>
      <c r="B51" s="12">
        <v>5.2826415094339709E-3</v>
      </c>
      <c r="C51" s="12">
        <v>3.2032957793845657E-2</v>
      </c>
      <c r="D51" s="76">
        <v>4.8854335671505312E-3</v>
      </c>
    </row>
    <row r="52" spans="1:4" ht="13" x14ac:dyDescent="0.3">
      <c r="A52" s="2">
        <v>45922</v>
      </c>
      <c r="B52" s="12">
        <v>1.8656913910252884E-2</v>
      </c>
      <c r="C52" s="12">
        <v>4.3096130346232241E-2</v>
      </c>
      <c r="D52" s="76">
        <v>4.4100258689507062E-3</v>
      </c>
    </row>
    <row r="53" spans="1:4" ht="13" x14ac:dyDescent="0.3">
      <c r="A53" s="2">
        <v>45923</v>
      </c>
      <c r="B53" s="12">
        <v>3.2055852873991266E-3</v>
      </c>
      <c r="C53" s="12">
        <v>-6.4436869557611427E-3</v>
      </c>
      <c r="D53" s="76">
        <v>-5.5021475256769262E-3</v>
      </c>
    </row>
    <row r="54" spans="1:4" ht="13" x14ac:dyDescent="0.3">
      <c r="A54" s="2">
        <v>45924</v>
      </c>
      <c r="B54" s="12">
        <v>-1.730091096091697E-2</v>
      </c>
      <c r="C54" s="12">
        <v>-8.332350744802125E-3</v>
      </c>
      <c r="D54" s="76">
        <v>-2.8466618195801987E-3</v>
      </c>
    </row>
    <row r="55" spans="1:4" ht="13" x14ac:dyDescent="0.3">
      <c r="A55" s="2">
        <v>45925</v>
      </c>
      <c r="B55" s="12">
        <v>5.1993795088401497E-2</v>
      </c>
      <c r="C55" s="12">
        <v>1.8073401767666669E-2</v>
      </c>
      <c r="D55" s="76">
        <v>-5.0090615052493454E-3</v>
      </c>
    </row>
    <row r="56" spans="1:4" ht="13" x14ac:dyDescent="0.3">
      <c r="A56" s="2">
        <v>45926</v>
      </c>
      <c r="B56" s="12">
        <v>1.0198269683864846E-2</v>
      </c>
      <c r="C56" s="12">
        <v>-5.4895451047045629E-3</v>
      </c>
      <c r="D56" s="76">
        <v>5.901839896316507E-3</v>
      </c>
    </row>
    <row r="57" spans="1:4" ht="13" x14ac:dyDescent="0.3">
      <c r="A57" s="2">
        <v>45929</v>
      </c>
      <c r="B57" s="12">
        <v>-1.5863312629414032E-2</v>
      </c>
      <c r="C57" s="12">
        <v>-4.0319423784545569E-3</v>
      </c>
      <c r="D57" s="76">
        <v>2.6355795716242786E-3</v>
      </c>
    </row>
    <row r="58" spans="1:4" ht="13" x14ac:dyDescent="0.3">
      <c r="A58" s="2">
        <v>45930</v>
      </c>
      <c r="B58" s="12">
        <v>8.4342387419584774E-3</v>
      </c>
      <c r="C58" s="12">
        <v>7.8607082498128613E-4</v>
      </c>
      <c r="D58" s="76">
        <v>4.0908483593821545E-3</v>
      </c>
    </row>
    <row r="59" spans="1:4" ht="13" x14ac:dyDescent="0.3">
      <c r="A59" s="2">
        <v>45931</v>
      </c>
      <c r="B59" s="12">
        <v>1.5346262881437143E-2</v>
      </c>
      <c r="C59" s="12">
        <v>3.2203589522051337E-3</v>
      </c>
      <c r="D59" s="76">
        <v>3.3998857734067007E-3</v>
      </c>
    </row>
    <row r="60" spans="1:4" ht="13" x14ac:dyDescent="0.3">
      <c r="A60" s="2">
        <v>45932</v>
      </c>
      <c r="B60" s="12">
        <v>8.0282034276944454E-4</v>
      </c>
      <c r="C60" s="12">
        <v>6.5762380113526401E-3</v>
      </c>
      <c r="D60" s="76">
        <v>6.1836929312202677E-4</v>
      </c>
    </row>
    <row r="61" spans="1:4" ht="13" x14ac:dyDescent="0.3">
      <c r="A61" s="2">
        <v>45933</v>
      </c>
      <c r="B61" s="12">
        <v>5.7550920758926895E-3</v>
      </c>
      <c r="C61" s="12">
        <v>3.4616744299280681E-3</v>
      </c>
      <c r="D61" s="76">
        <v>6.5521529034167953E-5</v>
      </c>
    </row>
    <row r="62" spans="1:4" ht="13" x14ac:dyDescent="0.3">
      <c r="A62" s="2">
        <v>45936</v>
      </c>
      <c r="B62" s="12">
        <v>3.640460644151404E-3</v>
      </c>
      <c r="C62" s="12">
        <v>-5.1550267421128556E-3</v>
      </c>
      <c r="D62" s="76">
        <v>3.6466298082578194E-3</v>
      </c>
    </row>
    <row r="63" spans="1:4" ht="13" x14ac:dyDescent="0.3">
      <c r="A63" s="2">
        <v>45937</v>
      </c>
      <c r="B63" s="12">
        <v>1.5376275093730581E-2</v>
      </c>
      <c r="C63" s="12">
        <v>-8.177181883666035E-4</v>
      </c>
      <c r="D63" s="76">
        <v>-3.8114143626080225E-3</v>
      </c>
    </row>
    <row r="64" spans="1:4" ht="13" x14ac:dyDescent="0.3">
      <c r="A64" s="2">
        <v>45938</v>
      </c>
      <c r="B64" s="12">
        <v>-1.5006970767015767E-2</v>
      </c>
      <c r="C64" s="12">
        <v>6.1607142857141254E-3</v>
      </c>
      <c r="D64" s="76">
        <v>5.8276082381798601E-3</v>
      </c>
    </row>
    <row r="65" spans="1:4" ht="13" x14ac:dyDescent="0.3">
      <c r="A65" s="2">
        <v>45939</v>
      </c>
      <c r="B65" s="12">
        <v>-4.2492917847024164E-3</v>
      </c>
      <c r="C65" s="12">
        <v>-1.5578154081161658E-2</v>
      </c>
      <c r="D65" s="76">
        <v>-2.755518440207853E-3</v>
      </c>
    </row>
    <row r="66" spans="1:4" ht="13" x14ac:dyDescent="0.3">
      <c r="A66" s="2">
        <v>45940</v>
      </c>
      <c r="B66" s="12">
        <v>-3.6116642958748196E-2</v>
      </c>
      <c r="C66" s="12">
        <v>-3.4522122500393569E-2</v>
      </c>
      <c r="D66" s="76">
        <v>-2.7111658161485034E-2</v>
      </c>
    </row>
    <row r="67" spans="1:4" ht="13" x14ac:dyDescent="0.3">
      <c r="A67" s="2">
        <v>45943</v>
      </c>
      <c r="B67" s="12">
        <v>-2.1600308976924189E-3</v>
      </c>
      <c r="C67" s="12">
        <v>9.7443633546703077E-3</v>
      </c>
      <c r="D67" s="76">
        <v>1.5598602672868875E-2</v>
      </c>
    </row>
    <row r="68" spans="1:4" ht="13" x14ac:dyDescent="0.3">
      <c r="A68" s="2">
        <v>45944</v>
      </c>
      <c r="B68" s="12">
        <v>-3.8601111030951043E-3</v>
      </c>
      <c r="C68" s="12">
        <v>4.4415731244453545E-4</v>
      </c>
      <c r="D68" s="76">
        <v>-1.5643032313906301E-3</v>
      </c>
    </row>
    <row r="69" spans="1:4" ht="13" x14ac:dyDescent="0.3">
      <c r="A69" s="2">
        <v>45945</v>
      </c>
      <c r="B69" s="12">
        <v>1.6657981770045897E-2</v>
      </c>
      <c r="C69" s="12">
        <v>6.336521774226069E-3</v>
      </c>
      <c r="D69" s="76">
        <v>4.0260011950074576E-3</v>
      </c>
    </row>
    <row r="70" spans="1:4" ht="13" x14ac:dyDescent="0.3">
      <c r="A70" s="2">
        <v>45946</v>
      </c>
      <c r="B70" s="12">
        <v>-1.7025823686553778E-2</v>
      </c>
      <c r="C70" s="12">
        <v>-7.5800112296463256E-3</v>
      </c>
      <c r="D70" s="76">
        <v>-6.2943520220175939E-3</v>
      </c>
    </row>
    <row r="71" spans="1:4" ht="13" x14ac:dyDescent="0.3">
      <c r="A71" s="2">
        <v>45947</v>
      </c>
      <c r="B71" s="12">
        <v>1.9241221871942403E-2</v>
      </c>
      <c r="C71" s="12">
        <v>1.9559506971105287E-2</v>
      </c>
      <c r="D71" s="76">
        <v>5.2707242494045943E-3</v>
      </c>
    </row>
    <row r="72" spans="1:4" ht="13" x14ac:dyDescent="0.3">
      <c r="A72" s="2">
        <v>45950</v>
      </c>
      <c r="B72" s="12">
        <v>8.4254124004551692E-3</v>
      </c>
      <c r="C72" s="12">
        <v>3.943874113123793E-2</v>
      </c>
      <c r="D72" s="76">
        <v>1.0672252892777755E-2</v>
      </c>
    </row>
    <row r="73" spans="1:4" ht="13" x14ac:dyDescent="0.3">
      <c r="A73" s="2">
        <v>45951</v>
      </c>
      <c r="B73" s="12">
        <v>-5.6404038922629306E-3</v>
      </c>
      <c r="C73" s="12">
        <v>2.0210494203781754E-3</v>
      </c>
      <c r="D73" s="76">
        <v>3.2664551389543281E-5</v>
      </c>
    </row>
    <row r="74" spans="1:4" ht="13" x14ac:dyDescent="0.3">
      <c r="A74" s="2">
        <v>45952</v>
      </c>
      <c r="B74" s="12">
        <v>1.9358269810317245E-2</v>
      </c>
      <c r="C74" s="12">
        <v>-1.6440232903299438E-2</v>
      </c>
      <c r="D74" s="76">
        <v>-5.3375103001329889E-3</v>
      </c>
    </row>
    <row r="75" spans="1:4" ht="13" x14ac:dyDescent="0.3">
      <c r="A75" s="2">
        <v>45953</v>
      </c>
      <c r="B75" s="12">
        <v>-8.7301311258738516E-3</v>
      </c>
      <c r="C75" s="12">
        <v>4.372605919907244E-3</v>
      </c>
      <c r="D75" s="76">
        <v>5.8273875272412401E-3</v>
      </c>
    </row>
    <row r="76" spans="1:4" ht="13" x14ac:dyDescent="0.3">
      <c r="A76" s="2">
        <v>45954</v>
      </c>
      <c r="B76" s="12">
        <v>7.8807017543859575E-2</v>
      </c>
      <c r="C76" s="12">
        <v>1.2481696401226476E-2</v>
      </c>
      <c r="D76" s="76">
        <v>7.9024225191587378E-3</v>
      </c>
    </row>
    <row r="77" spans="1:4" ht="13" x14ac:dyDescent="0.3">
      <c r="A77" s="2">
        <v>45957</v>
      </c>
      <c r="B77" s="12">
        <v>1.831165029597355E-2</v>
      </c>
      <c r="C77" s="12">
        <v>2.2791255311142306E-2</v>
      </c>
      <c r="D77" s="76">
        <v>1.2290019126314696E-2</v>
      </c>
    </row>
    <row r="78" spans="1:4" ht="13" x14ac:dyDescent="0.3">
      <c r="A78" s="2">
        <v>45958</v>
      </c>
      <c r="B78" s="12">
        <v>-1.6608637577489092E-3</v>
      </c>
      <c r="C78" s="12">
        <v>7.0644666997267901E-4</v>
      </c>
      <c r="D78" s="76">
        <v>2.287946753239266E-3</v>
      </c>
    </row>
    <row r="79" spans="1:4" ht="13" x14ac:dyDescent="0.3">
      <c r="A79" s="2">
        <v>45959</v>
      </c>
      <c r="B79" s="12">
        <v>-1.3949190917493533E-2</v>
      </c>
      <c r="C79" s="12">
        <v>2.6022304832713332E-3</v>
      </c>
      <c r="D79" s="76">
        <v>-4.3535740666326396E-5</v>
      </c>
    </row>
    <row r="80" spans="1:4" ht="13" x14ac:dyDescent="0.3">
      <c r="A80" s="2">
        <v>45960</v>
      </c>
      <c r="B80" s="12">
        <v>6.0027254144901128E-3</v>
      </c>
      <c r="C80" s="12">
        <v>6.302929180571056E-3</v>
      </c>
      <c r="D80" s="76">
        <v>-9.9048122149191873E-3</v>
      </c>
    </row>
    <row r="81" spans="1:4" ht="13" x14ac:dyDescent="0.3">
      <c r="A81" s="2">
        <v>45961</v>
      </c>
      <c r="B81" s="12">
        <v>-8.5473751701685714E-3</v>
      </c>
      <c r="C81" s="12">
        <v>-3.7944008085486506E-3</v>
      </c>
      <c r="D81" s="76">
        <v>2.6178701149458502E-3</v>
      </c>
    </row>
    <row r="82" spans="1:4" ht="13" x14ac:dyDescent="0.3">
      <c r="A82" s="2">
        <v>45964</v>
      </c>
      <c r="B82" s="12">
        <v>-8.7176763012511149E-3</v>
      </c>
      <c r="C82" s="12">
        <v>-4.8825665264020249E-3</v>
      </c>
      <c r="D82" s="76">
        <v>1.7207099207626148E-3</v>
      </c>
    </row>
    <row r="83" spans="1:4" ht="13" x14ac:dyDescent="0.3">
      <c r="A83" s="2">
        <v>45965</v>
      </c>
      <c r="B83" s="12">
        <v>-1.2732254782922654E-2</v>
      </c>
      <c r="C83" s="12">
        <v>3.6796134547482217E-3</v>
      </c>
      <c r="D83" s="76">
        <v>-1.1736770592982759E-2</v>
      </c>
    </row>
    <row r="84" spans="1:4" ht="13" x14ac:dyDescent="0.3">
      <c r="A84" s="2">
        <v>45966</v>
      </c>
      <c r="B84" s="12">
        <v>1.9677241257357016E-2</v>
      </c>
      <c r="C84" s="12">
        <v>3.699451933046622E-4</v>
      </c>
      <c r="D84" s="76">
        <v>3.6535209811638077E-3</v>
      </c>
    </row>
    <row r="85" spans="1:4" ht="13" x14ac:dyDescent="0.3">
      <c r="A85" s="2">
        <v>45967</v>
      </c>
      <c r="B85" s="12">
        <v>1.8417381099846801E-2</v>
      </c>
      <c r="C85" s="12">
        <v>-1.3692905046608428E-3</v>
      </c>
      <c r="D85" s="76">
        <v>-1.1178157494750851E-2</v>
      </c>
    </row>
    <row r="86" spans="1:4" ht="13" x14ac:dyDescent="0.3">
      <c r="A86" s="2">
        <v>45968</v>
      </c>
      <c r="B86" s="12">
        <v>-1.9332955423133943E-2</v>
      </c>
      <c r="C86" s="12">
        <v>-4.8189198205877398E-3</v>
      </c>
      <c r="D86" s="76">
        <v>1.2618446740632102E-3</v>
      </c>
    </row>
    <row r="87" spans="1:4" ht="13" x14ac:dyDescent="0.3">
      <c r="A87" s="2">
        <v>45971</v>
      </c>
      <c r="B87" s="12">
        <v>8.9757846386136937E-3</v>
      </c>
      <c r="C87" s="12">
        <v>3.5754460461129649E-3</v>
      </c>
      <c r="D87" s="76">
        <v>1.5400963024610645E-2</v>
      </c>
    </row>
    <row r="88" spans="1:4" ht="13" x14ac:dyDescent="0.3">
      <c r="A88" s="2">
        <v>45972</v>
      </c>
      <c r="B88" s="12">
        <v>1.4848450441060559E-2</v>
      </c>
      <c r="C88" s="12">
        <v>2.1601537171635463E-2</v>
      </c>
      <c r="D88" s="76">
        <v>2.0753963084875191E-3</v>
      </c>
    </row>
    <row r="89" spans="1:4" ht="13" x14ac:dyDescent="0.3">
      <c r="A89" s="2">
        <v>45973</v>
      </c>
      <c r="B89" s="12">
        <v>4.0163202856049688E-3</v>
      </c>
      <c r="C89" s="12">
        <v>-6.4668483197092563E-3</v>
      </c>
      <c r="D89" s="76">
        <v>6.2950861813370414E-4</v>
      </c>
    </row>
    <row r="90" spans="1:4" ht="13" x14ac:dyDescent="0.3">
      <c r="A90" s="2">
        <v>45974</v>
      </c>
      <c r="B90" s="12">
        <v>-3.2128706584545141E-2</v>
      </c>
      <c r="C90" s="12">
        <v>-1.9014882802502601E-3</v>
      </c>
      <c r="D90" s="76">
        <v>-1.6556900387101336E-2</v>
      </c>
    </row>
    <row r="91" spans="1:4" ht="13" x14ac:dyDescent="0.3">
      <c r="A91" s="2">
        <v>45975</v>
      </c>
      <c r="B91" s="12">
        <v>2.7219042439467623E-3</v>
      </c>
      <c r="C91" s="12">
        <v>-1.9787506869389827E-3</v>
      </c>
      <c r="D91" s="76">
        <v>-5.0167050340707141E-4</v>
      </c>
    </row>
    <row r="92" spans="1:4" ht="13" x14ac:dyDescent="0.3">
      <c r="A92" s="2">
        <v>45978</v>
      </c>
      <c r="B92" s="12">
        <v>-2.7871382077065805E-2</v>
      </c>
      <c r="C92" s="12">
        <v>-1.8170778668469882E-2</v>
      </c>
      <c r="D92" s="76">
        <v>-9.1623094959838534E-3</v>
      </c>
    </row>
    <row r="93" spans="1:4" ht="13" x14ac:dyDescent="0.3">
      <c r="A93" s="2">
        <v>45979</v>
      </c>
      <c r="B93" s="12">
        <v>-2.429552925784205E-2</v>
      </c>
      <c r="C93" s="12">
        <v>-7.5151424511914715E-5</v>
      </c>
      <c r="D93" s="76">
        <v>-8.2563871224939928E-3</v>
      </c>
    </row>
    <row r="94" spans="1:4" ht="13" x14ac:dyDescent="0.3">
      <c r="A94" s="2">
        <v>45980</v>
      </c>
      <c r="B94" s="12">
        <v>-4.8973961027763959E-3</v>
      </c>
      <c r="C94" s="12">
        <v>4.1886046173362848E-3</v>
      </c>
      <c r="D94" s="76">
        <v>3.753785520422187E-3</v>
      </c>
    </row>
    <row r="95" spans="1:4" ht="13" x14ac:dyDescent="0.3">
      <c r="A95" s="2">
        <v>45981</v>
      </c>
      <c r="B95" s="12">
        <v>6.480781894430492E-3</v>
      </c>
      <c r="C95" s="12">
        <v>-8.6017990014152414E-3</v>
      </c>
      <c r="D95" s="76">
        <v>-1.5567225119539372E-2</v>
      </c>
    </row>
    <row r="96" spans="1:4" ht="13" x14ac:dyDescent="0.3">
      <c r="A96" s="2">
        <v>45982</v>
      </c>
      <c r="B96" s="12">
        <v>2.4242432590369421E-2</v>
      </c>
      <c r="C96" s="12">
        <v>1.9680751173708953E-2</v>
      </c>
      <c r="D96" s="76">
        <v>9.8229633753188009E-3</v>
      </c>
    </row>
    <row r="97" spans="1:4" ht="13" x14ac:dyDescent="0.3">
      <c r="A97" s="2">
        <v>45985</v>
      </c>
      <c r="B97" s="12">
        <v>2.2458990875131264E-2</v>
      </c>
      <c r="C97" s="12">
        <v>1.6316991417731685E-2</v>
      </c>
      <c r="D97" s="76">
        <v>1.546723529794837E-2</v>
      </c>
    </row>
    <row r="98" spans="1:4" ht="13" x14ac:dyDescent="0.3">
      <c r="A98" s="2">
        <v>45986</v>
      </c>
      <c r="B98" s="12">
        <v>1.1834140525405548E-3</v>
      </c>
      <c r="C98" s="12">
        <v>3.8058146585296789E-3</v>
      </c>
      <c r="D98" s="76">
        <v>9.0617319302264861E-3</v>
      </c>
    </row>
    <row r="99" spans="1:4" ht="13" x14ac:dyDescent="0.3">
      <c r="A99" s="2">
        <v>45987</v>
      </c>
      <c r="B99" s="12">
        <v>-4.1710457172886182E-3</v>
      </c>
      <c r="C99" s="12">
        <v>2.094089612593364E-3</v>
      </c>
      <c r="D99" s="76">
        <v>6.9067142781130556E-3</v>
      </c>
    </row>
    <row r="100" spans="1:4" ht="13" x14ac:dyDescent="0.3">
      <c r="A100" s="2">
        <v>45988</v>
      </c>
      <c r="B100" s="12">
        <v>0</v>
      </c>
      <c r="C100" s="12">
        <v>0</v>
      </c>
      <c r="D100" s="76">
        <v>0</v>
      </c>
    </row>
    <row r="101" spans="1:4" ht="13" x14ac:dyDescent="0.3">
      <c r="A101" s="2">
        <v>45989</v>
      </c>
      <c r="B101" s="12">
        <v>1.7710827479304893E-2</v>
      </c>
      <c r="C101" s="12">
        <v>4.6842010448567327E-3</v>
      </c>
      <c r="D101" s="76">
        <v>5.3547759228842508E-3</v>
      </c>
    </row>
    <row r="102" spans="1:4" ht="13" x14ac:dyDescent="0.3">
      <c r="A102" s="2">
        <v>45992</v>
      </c>
      <c r="B102" s="12">
        <v>-9.4309386768622848E-3</v>
      </c>
      <c r="C102" s="12">
        <v>1.5241163621601713E-2</v>
      </c>
      <c r="D102" s="76">
        <v>-5.3233349247856334E-3</v>
      </c>
    </row>
    <row r="103" spans="1:4" ht="13" x14ac:dyDescent="0.3">
      <c r="A103" s="2">
        <v>45993</v>
      </c>
      <c r="B103" s="12">
        <v>-1.2725819585114569E-2</v>
      </c>
      <c r="C103" s="12">
        <v>1.0914160750914694E-2</v>
      </c>
      <c r="D103" s="76">
        <v>2.4572008167183276E-3</v>
      </c>
    </row>
    <row r="104" spans="1:4" ht="13" x14ac:dyDescent="0.3">
      <c r="A104" s="2">
        <v>45994</v>
      </c>
      <c r="B104" s="12">
        <v>2.7838160249188375E-3</v>
      </c>
      <c r="C104" s="12">
        <v>-7.1281341514848016E-3</v>
      </c>
      <c r="D104" s="76">
        <v>2.9797770511775412E-3</v>
      </c>
    </row>
    <row r="105" spans="1:4" ht="13" x14ac:dyDescent="0.3">
      <c r="A105" s="2">
        <v>45995</v>
      </c>
      <c r="B105" s="12">
        <v>1.7744690455128494E-2</v>
      </c>
      <c r="C105" s="12">
        <v>-1.2141126919277514E-2</v>
      </c>
      <c r="D105" s="76">
        <v>1.08033613052791E-3</v>
      </c>
    </row>
    <row r="106" spans="1:4" ht="13" x14ac:dyDescent="0.3">
      <c r="A106" s="2">
        <v>45996</v>
      </c>
      <c r="B106" s="12">
        <v>-1.6266761907849693E-4</v>
      </c>
      <c r="C106" s="12">
        <v>-6.8400427502672461E-3</v>
      </c>
      <c r="D106" s="76">
        <v>1.9366731222437037E-3</v>
      </c>
    </row>
    <row r="107" spans="1:4" ht="13" x14ac:dyDescent="0.3">
      <c r="A107" s="2">
        <v>45999</v>
      </c>
      <c r="B107" s="12">
        <v>4.0267597670842663E-3</v>
      </c>
      <c r="C107" s="12">
        <v>-3.1928402324412132E-3</v>
      </c>
      <c r="D107" s="76">
        <v>-3.4772356776897151E-3</v>
      </c>
    </row>
    <row r="108" spans="1:4" ht="13" x14ac:dyDescent="0.3">
      <c r="A108" s="2">
        <v>46000</v>
      </c>
      <c r="B108" s="12">
        <v>4.2049952147602196E-3</v>
      </c>
      <c r="C108" s="12">
        <v>-2.5549687124290458E-3</v>
      </c>
      <c r="D108" s="76">
        <v>-8.7635890402555454E-4</v>
      </c>
    </row>
    <row r="109" spans="1:4" ht="13" x14ac:dyDescent="0.3">
      <c r="A109" s="2">
        <v>46001</v>
      </c>
      <c r="B109" s="12">
        <v>7.0532723524863623E-3</v>
      </c>
      <c r="C109" s="12">
        <v>5.7727851117631464E-3</v>
      </c>
      <c r="D109" s="76">
        <v>6.749496748049498E-3</v>
      </c>
    </row>
    <row r="110" spans="1:4" ht="13" x14ac:dyDescent="0.3">
      <c r="A110" s="2">
        <v>46002</v>
      </c>
      <c r="B110" s="12">
        <v>-6.1723242307621402E-3</v>
      </c>
      <c r="C110" s="12">
        <v>-2.6902934213358207E-3</v>
      </c>
      <c r="D110" s="76">
        <v>2.0793764194066964E-3</v>
      </c>
    </row>
    <row r="111" spans="1:4" ht="13" x14ac:dyDescent="0.3">
      <c r="A111" s="2">
        <v>46003</v>
      </c>
      <c r="B111" s="12">
        <v>-4.8271867155821584E-3</v>
      </c>
      <c r="C111" s="12">
        <v>8.9918354134445929E-4</v>
      </c>
      <c r="D111" s="76">
        <v>-1.0663671931604137E-2</v>
      </c>
    </row>
    <row r="112" spans="1:4" ht="13" x14ac:dyDescent="0.3">
      <c r="A112" s="2">
        <v>46006</v>
      </c>
      <c r="B112" s="12">
        <v>-1.8758892769370581E-3</v>
      </c>
      <c r="C112" s="12">
        <v>-1.4984547937329253E-2</v>
      </c>
      <c r="D112" s="76">
        <v>-1.5965058492165604E-3</v>
      </c>
    </row>
    <row r="113" spans="1:4" ht="13" x14ac:dyDescent="0.3">
      <c r="A113" s="2">
        <v>46007</v>
      </c>
      <c r="B113" s="12">
        <v>-1.7754168908886508E-2</v>
      </c>
      <c r="C113" s="12">
        <v>1.8240845558044013E-3</v>
      </c>
      <c r="D113" s="76">
        <v>-2.3839178699950562E-3</v>
      </c>
    </row>
    <row r="114" spans="1:4" ht="13" x14ac:dyDescent="0.3">
      <c r="A114" s="2">
        <v>46008</v>
      </c>
      <c r="B114" s="12">
        <v>4.6243171133722867E-4</v>
      </c>
      <c r="C114" s="12">
        <v>-1.0087028845625059E-2</v>
      </c>
      <c r="D114" s="76">
        <v>-1.1592203827500702E-2</v>
      </c>
    </row>
    <row r="115" spans="1:4" ht="13" x14ac:dyDescent="0.3">
      <c r="A115" s="2">
        <v>46009</v>
      </c>
      <c r="B115" s="12">
        <v>-9.4622809368717607E-3</v>
      </c>
      <c r="C115" s="12">
        <v>1.2867858715473401E-3</v>
      </c>
      <c r="D115" s="76">
        <v>7.9343234996124227E-3</v>
      </c>
    </row>
    <row r="116" spans="1:4" ht="13" x14ac:dyDescent="0.3">
      <c r="A116" s="2">
        <v>46010</v>
      </c>
      <c r="B116" s="12">
        <v>1.7640206357131955E-3</v>
      </c>
      <c r="C116" s="12">
        <v>5.4373802995627734E-3</v>
      </c>
      <c r="D116" s="76">
        <v>8.818024549947125E-3</v>
      </c>
    </row>
    <row r="117" spans="1:4" ht="13" x14ac:dyDescent="0.3">
      <c r="A117" s="2">
        <v>46013</v>
      </c>
      <c r="B117" s="12">
        <v>6.0136886171838731E-3</v>
      </c>
      <c r="C117" s="12">
        <v>-9.8655350844208921E-3</v>
      </c>
      <c r="D117" s="76">
        <v>6.4364620674518666E-3</v>
      </c>
    </row>
    <row r="118" spans="1:4" ht="13" x14ac:dyDescent="0.3">
      <c r="A118" s="2">
        <v>46014</v>
      </c>
      <c r="B118" s="12">
        <v>3.2695927870799966E-3</v>
      </c>
      <c r="C118" s="12">
        <v>5.1300882016457952E-3</v>
      </c>
      <c r="D118" s="76">
        <v>4.550417315428267E-3</v>
      </c>
    </row>
    <row r="119" spans="1:4" ht="13" x14ac:dyDescent="0.3">
      <c r="A119" s="2">
        <v>46015</v>
      </c>
      <c r="B119" s="12">
        <v>2.5679768253341383E-3</v>
      </c>
      <c r="C119" s="12">
        <v>5.3238341445754674E-3</v>
      </c>
      <c r="D119" s="76">
        <v>3.2215161386959976E-3</v>
      </c>
    </row>
    <row r="120" spans="1:4" ht="13" x14ac:dyDescent="0.3">
      <c r="A120" s="2">
        <v>46016</v>
      </c>
      <c r="B120" s="12">
        <v>0</v>
      </c>
      <c r="C120" s="12">
        <v>0</v>
      </c>
      <c r="D120" s="76">
        <v>0</v>
      </c>
    </row>
    <row r="121" spans="1:4" ht="13" x14ac:dyDescent="0.3">
      <c r="A121" s="2">
        <v>46017</v>
      </c>
      <c r="B121" s="12">
        <v>1.7402148213112275E-3</v>
      </c>
      <c r="C121" s="12">
        <v>-1.4981185865677519E-3</v>
      </c>
      <c r="D121" s="76">
        <v>-3.0438326324832942E-4</v>
      </c>
    </row>
    <row r="122" spans="1:4" ht="13" x14ac:dyDescent="0.3">
      <c r="A122" s="2">
        <v>46020</v>
      </c>
      <c r="B122" s="12">
        <v>2.1301903929363893E-3</v>
      </c>
      <c r="C122" s="12">
        <v>1.3171182579071483E-3</v>
      </c>
      <c r="D122" s="76">
        <v>-3.492093726641186E-3</v>
      </c>
    </row>
    <row r="123" spans="1:4" ht="13" x14ac:dyDescent="0.3">
      <c r="A123" s="2">
        <v>46021</v>
      </c>
      <c r="B123" s="12">
        <v>-1.2069078301825072E-2</v>
      </c>
      <c r="C123" s="12">
        <v>-2.4835622443014869E-3</v>
      </c>
      <c r="D123" s="76">
        <v>-1.3756671985913169E-3</v>
      </c>
    </row>
    <row r="124" spans="1:4" ht="13" x14ac:dyDescent="0.3">
      <c r="A124" s="2">
        <v>46022</v>
      </c>
      <c r="B124" s="12">
        <v>-1.9334547260387459E-2</v>
      </c>
      <c r="C124" s="12">
        <v>-4.4675536591645719E-3</v>
      </c>
      <c r="D124" s="76">
        <v>-7.3576325649919059E-3</v>
      </c>
    </row>
    <row r="125" spans="1:4" ht="13" x14ac:dyDescent="0.3">
      <c r="A125" s="2">
        <v>46023</v>
      </c>
      <c r="B125" s="12">
        <v>0</v>
      </c>
      <c r="C125" s="12">
        <v>0</v>
      </c>
      <c r="D125" s="76">
        <v>0</v>
      </c>
    </row>
    <row r="126" spans="1:4" ht="13" x14ac:dyDescent="0.3">
      <c r="A126" s="2">
        <v>46024</v>
      </c>
      <c r="B126" s="12">
        <v>-1.5900881131629518E-2</v>
      </c>
      <c r="C126" s="12">
        <v>-3.1269759703612177E-3</v>
      </c>
      <c r="D126" s="76">
        <v>1.8946753341611648E-3</v>
      </c>
    </row>
    <row r="127" spans="1:4" ht="13" x14ac:dyDescent="0.3">
      <c r="A127" s="2">
        <v>46027</v>
      </c>
      <c r="B127" s="12">
        <v>1.1903945111492375E-2</v>
      </c>
      <c r="C127" s="12">
        <v>-1.3837127781262684E-2</v>
      </c>
      <c r="D127" s="76">
        <v>6.3541868667501538E-3</v>
      </c>
    </row>
    <row r="128" spans="1:4" ht="13" x14ac:dyDescent="0.3">
      <c r="A128" s="2">
        <v>46028</v>
      </c>
      <c r="B128" s="12">
        <v>2.542631454046174E-2</v>
      </c>
      <c r="C128" s="12">
        <v>-1.8333832223303159E-2</v>
      </c>
      <c r="D128" s="76">
        <v>6.1967096732129618E-3</v>
      </c>
    </row>
    <row r="129" spans="1:4" ht="13" x14ac:dyDescent="0.3">
      <c r="A129" s="2">
        <v>46029</v>
      </c>
      <c r="B129" s="12">
        <v>-1.8977088636889638E-2</v>
      </c>
      <c r="C129" s="12">
        <v>-7.7374570294796077E-3</v>
      </c>
      <c r="D129" s="76">
        <v>-3.4399739662078236E-3</v>
      </c>
    </row>
    <row r="130" spans="1:4" ht="13" x14ac:dyDescent="0.3">
      <c r="A130" s="2">
        <v>46030</v>
      </c>
      <c r="B130" s="12">
        <v>2.0186701715364165E-2</v>
      </c>
      <c r="C130" s="12">
        <v>-4.9556313311445556E-3</v>
      </c>
      <c r="D130" s="76">
        <v>7.6579303648461301E-5</v>
      </c>
    </row>
    <row r="131" spans="1:4" ht="13" x14ac:dyDescent="0.3">
      <c r="A131" s="2">
        <v>46031</v>
      </c>
      <c r="B131" s="12">
        <v>4.9550739957716699E-3</v>
      </c>
      <c r="C131" s="12">
        <v>1.274320568251849E-3</v>
      </c>
      <c r="D131" s="76">
        <v>6.4755123918941535E-3</v>
      </c>
    </row>
    <row r="132" spans="1:4" ht="13" x14ac:dyDescent="0.3">
      <c r="A132" s="2">
        <v>46034</v>
      </c>
      <c r="B132" s="12">
        <v>2.6164946420353517E-2</v>
      </c>
      <c r="C132" s="12">
        <v>3.3924496308557566E-3</v>
      </c>
      <c r="D132" s="76">
        <v>1.5775995222702349E-3</v>
      </c>
    </row>
    <row r="133" spans="1:4" ht="13" x14ac:dyDescent="0.3">
      <c r="A133" s="2">
        <v>46035</v>
      </c>
      <c r="B133" s="12">
        <v>-2.8893596288550233E-2</v>
      </c>
      <c r="C133" s="12">
        <v>3.0739673390970659E-3</v>
      </c>
      <c r="D133" s="76">
        <v>-1.9391538524380816E-3</v>
      </c>
    </row>
    <row r="134" spans="1:4" ht="13" x14ac:dyDescent="0.3">
      <c r="A134" s="2">
        <v>46036</v>
      </c>
      <c r="B134" s="12">
        <v>1.9363049004832038E-2</v>
      </c>
      <c r="C134" s="12">
        <v>-4.1754453169892047E-3</v>
      </c>
      <c r="D134" s="76">
        <v>-5.3333409920530376E-3</v>
      </c>
    </row>
    <row r="135" spans="1:4" ht="13" x14ac:dyDescent="0.3">
      <c r="A135" s="2">
        <v>46037</v>
      </c>
      <c r="B135" s="12">
        <v>-3.5854124195061919E-2</v>
      </c>
      <c r="C135" s="12">
        <v>-6.7318048930604711E-3</v>
      </c>
      <c r="D135" s="76">
        <v>2.5799093350272703E-3</v>
      </c>
    </row>
    <row r="136" spans="1:4" ht="13" x14ac:dyDescent="0.3">
      <c r="A136" s="2">
        <v>46038</v>
      </c>
      <c r="B136" s="12">
        <v>2.5910052022151353E-2</v>
      </c>
      <c r="C136" s="12">
        <v>-1.0379148754889348E-2</v>
      </c>
      <c r="D136" s="76">
        <v>-6.422376365655026E-4</v>
      </c>
    </row>
    <row r="137" spans="1:4" ht="13" x14ac:dyDescent="0.3">
      <c r="A137" s="2">
        <v>46041</v>
      </c>
      <c r="B137" s="12">
        <v>0</v>
      </c>
      <c r="C137" s="12">
        <v>0</v>
      </c>
      <c r="D137" s="76">
        <v>0</v>
      </c>
    </row>
    <row r="138" spans="1:4" ht="13" x14ac:dyDescent="0.3">
      <c r="A138" s="2">
        <v>46042</v>
      </c>
      <c r="B138" s="12">
        <v>-4.6847268900208974E-2</v>
      </c>
      <c r="C138" s="12">
        <v>-3.4555629475991126E-2</v>
      </c>
      <c r="D138" s="76">
        <v>-2.0626771431165161E-2</v>
      </c>
    </row>
    <row r="139" spans="1:4" ht="13" x14ac:dyDescent="0.3">
      <c r="A139" s="2">
        <v>46043</v>
      </c>
      <c r="B139" s="12">
        <v>2.1245573624309802E-2</v>
      </c>
      <c r="C139" s="12">
        <v>3.850830968788071E-3</v>
      </c>
      <c r="D139" s="76">
        <v>1.1587703733782985E-2</v>
      </c>
    </row>
    <row r="140" spans="1:4" ht="13" x14ac:dyDescent="0.3">
      <c r="A140" s="2">
        <v>46044</v>
      </c>
      <c r="B140" s="12">
        <v>-9.6460980036298851E-3</v>
      </c>
      <c r="C140" s="12">
        <v>2.826569755703568E-3</v>
      </c>
      <c r="D140" s="76">
        <v>5.4875051268104512E-3</v>
      </c>
    </row>
    <row r="141" spans="1:4" ht="13" x14ac:dyDescent="0.3">
      <c r="A141" s="2">
        <v>46045</v>
      </c>
      <c r="B141" s="12">
        <v>-7.5677902629347673E-3</v>
      </c>
      <c r="C141" s="12">
        <v>-1.2482383732635486E-3</v>
      </c>
      <c r="D141" s="76">
        <v>3.2690374420495257E-4</v>
      </c>
    </row>
    <row r="142" spans="1:4" ht="13" x14ac:dyDescent="0.3">
      <c r="A142" s="2">
        <v>46048</v>
      </c>
      <c r="B142" s="12">
        <v>1.3302562338449687E-2</v>
      </c>
      <c r="C142" s="12">
        <v>2.97129495242703E-2</v>
      </c>
      <c r="D142" s="76">
        <v>5.0060659869483517E-3</v>
      </c>
    </row>
    <row r="143" spans="1:4" ht="13" x14ac:dyDescent="0.3">
      <c r="A143" s="2">
        <v>46049</v>
      </c>
      <c r="B143" s="12">
        <v>-8.3352990465701167E-3</v>
      </c>
      <c r="C143" s="12">
        <v>1.1197682158098686E-2</v>
      </c>
      <c r="D143" s="76">
        <v>4.0818793047137725E-3</v>
      </c>
    </row>
    <row r="144" spans="1:4" ht="13" x14ac:dyDescent="0.3">
      <c r="A144" s="2">
        <v>46050</v>
      </c>
      <c r="B144" s="12">
        <v>1.0202133600308607E-3</v>
      </c>
      <c r="C144" s="12">
        <v>-7.0859952762611185E-3</v>
      </c>
      <c r="D144" s="76">
        <v>-8.1678273579316549E-5</v>
      </c>
    </row>
    <row r="145" spans="1:4" ht="13" x14ac:dyDescent="0.3">
      <c r="A145" s="2">
        <v>46051</v>
      </c>
      <c r="B145" s="12">
        <v>5.1264975273652244E-2</v>
      </c>
      <c r="C145" s="12">
        <v>7.1755604334580916E-3</v>
      </c>
      <c r="D145" s="76">
        <v>-1.292628435245983E-3</v>
      </c>
    </row>
    <row r="146" spans="1:4" ht="13" x14ac:dyDescent="0.3">
      <c r="A146" s="2">
        <v>46052</v>
      </c>
      <c r="B146" s="12">
        <v>-8.2136851636270217E-3</v>
      </c>
      <c r="C146" s="12">
        <v>4.6461204893915344E-3</v>
      </c>
      <c r="D146" s="76">
        <v>-4.3019022788029389E-3</v>
      </c>
    </row>
    <row r="147" spans="1:4" ht="13" x14ac:dyDescent="0.3">
      <c r="A147" s="2">
        <v>46055</v>
      </c>
      <c r="B147" s="12">
        <v>2.6181936746005965E-2</v>
      </c>
      <c r="C147" s="12">
        <v>4.0581162324649193E-2</v>
      </c>
      <c r="D147" s="76">
        <v>5.3912434446889345E-3</v>
      </c>
    </row>
    <row r="148" spans="1:4" ht="13" x14ac:dyDescent="0.3">
      <c r="A148" s="2">
        <v>46056</v>
      </c>
      <c r="B148" s="12">
        <v>-6.4880691386267716E-2</v>
      </c>
      <c r="C148" s="12">
        <v>-1.9628902633234795E-3</v>
      </c>
      <c r="D148" s="76">
        <v>-8.4039997477222197E-3</v>
      </c>
    </row>
    <row r="149" spans="1:4" ht="13" x14ac:dyDescent="0.3">
      <c r="A149" s="2">
        <v>46057</v>
      </c>
      <c r="B149" s="12">
        <v>-1.7872645213330995E-2</v>
      </c>
      <c r="C149" s="12">
        <v>2.6013062193854797E-2</v>
      </c>
      <c r="D149" s="76">
        <v>-5.0724145358141005E-3</v>
      </c>
    </row>
    <row r="150" spans="1:4" ht="13" x14ac:dyDescent="0.3">
      <c r="A150" s="2">
        <v>46058</v>
      </c>
      <c r="B150" s="12">
        <v>2.9057256530012109E-3</v>
      </c>
      <c r="C150" s="12">
        <v>-2.098086730080711E-3</v>
      </c>
      <c r="D150" s="76">
        <v>-1.2250970546528206E-2</v>
      </c>
    </row>
    <row r="151" spans="1:4" ht="13" x14ac:dyDescent="0.3">
      <c r="A151" s="2">
        <v>46059</v>
      </c>
      <c r="B151" s="12">
        <v>3.1184253056073922E-2</v>
      </c>
      <c r="C151" s="12">
        <v>8.0105860645086902E-3</v>
      </c>
      <c r="D151" s="76">
        <v>1.9695810779006905E-2</v>
      </c>
    </row>
    <row r="152" spans="1:4" ht="13" x14ac:dyDescent="0.3">
      <c r="A152" s="2">
        <v>46062</v>
      </c>
      <c r="B152" s="12">
        <v>-8.6635696194993159E-3</v>
      </c>
      <c r="C152" s="12">
        <v>-1.2584491376207617E-2</v>
      </c>
      <c r="D152" s="76">
        <v>4.691083767292172E-3</v>
      </c>
    </row>
    <row r="153" spans="1:4" ht="13" x14ac:dyDescent="0.3">
      <c r="A153" s="2">
        <v>46063</v>
      </c>
      <c r="B153" s="12">
        <v>-1.5455552589744067E-2</v>
      </c>
      <c r="C153" s="12">
        <v>-3.4236386921423613E-3</v>
      </c>
      <c r="D153" s="76">
        <v>-3.3037465433420118E-3</v>
      </c>
    </row>
    <row r="154" spans="1:4" ht="13" x14ac:dyDescent="0.3">
      <c r="A154" s="2">
        <v>46064</v>
      </c>
      <c r="B154" s="12">
        <v>-6.4950301617768075E-2</v>
      </c>
      <c r="C154" s="12">
        <v>6.6504701295200166E-3</v>
      </c>
      <c r="D154" s="76">
        <v>-4.8978580514324868E-5</v>
      </c>
    </row>
    <row r="155" spans="1:4" ht="13" x14ac:dyDescent="0.3">
      <c r="A155" s="2">
        <v>46065</v>
      </c>
      <c r="B155" s="12">
        <v>-4.8715571747526928E-2</v>
      </c>
      <c r="C155" s="12">
        <v>-4.9981851179673256E-2</v>
      </c>
      <c r="D155" s="76">
        <v>-1.5660947897203334E-2</v>
      </c>
    </row>
    <row r="156" spans="1:4" ht="13" x14ac:dyDescent="0.3">
      <c r="A156" s="2">
        <v>46066</v>
      </c>
      <c r="B156" s="12">
        <v>1.1019959926017413E-2</v>
      </c>
      <c r="C156" s="12">
        <v>-2.2733351163412741E-2</v>
      </c>
      <c r="D156" s="76">
        <v>4.9906626312059177E-4</v>
      </c>
    </row>
    <row r="157" spans="1:4" ht="13" x14ac:dyDescent="0.3">
      <c r="A157" s="2">
        <v>46069</v>
      </c>
      <c r="B157" s="12">
        <v>0</v>
      </c>
      <c r="C157" s="12">
        <v>0</v>
      </c>
      <c r="D157" s="76">
        <v>0</v>
      </c>
    </row>
    <row r="158" spans="1:4" ht="13" x14ac:dyDescent="0.3">
      <c r="A158" s="2">
        <v>46070</v>
      </c>
      <c r="B158" s="12">
        <v>-1.5511096696050433E-2</v>
      </c>
      <c r="C158" s="12">
        <v>3.166744858863093E-2</v>
      </c>
      <c r="D158" s="76">
        <v>1.0312792104351094E-3</v>
      </c>
    </row>
    <row r="159" spans="1:4" ht="13" x14ac:dyDescent="0.3">
      <c r="A159" s="2">
        <v>46071</v>
      </c>
      <c r="B159" s="12">
        <v>9.6004763267098087E-3</v>
      </c>
      <c r="C159" s="12">
        <v>1.7818712224765018E-3</v>
      </c>
      <c r="D159" s="76">
        <v>5.5660931549767721E-3</v>
      </c>
    </row>
    <row r="160" spans="1:4" ht="13" x14ac:dyDescent="0.3">
      <c r="A160" s="2">
        <v>46072</v>
      </c>
      <c r="B160" s="12">
        <v>-1.7293607883738054E-2</v>
      </c>
      <c r="C160" s="12">
        <v>-1.4261390481789043E-2</v>
      </c>
      <c r="D160" s="76">
        <v>-2.8221370640183442E-3</v>
      </c>
    </row>
    <row r="161" spans="1:4" ht="13" x14ac:dyDescent="0.3">
      <c r="A161" s="2">
        <v>46073</v>
      </c>
      <c r="B161" s="12">
        <v>3.4333541439051842E-3</v>
      </c>
      <c r="C161" s="12">
        <v>1.5350366355681036E-2</v>
      </c>
      <c r="D161" s="76">
        <v>6.9397789821754484E-3</v>
      </c>
    </row>
    <row r="162" spans="1:4" ht="13" x14ac:dyDescent="0.3">
      <c r="A162" s="2">
        <v>46076</v>
      </c>
      <c r="B162" s="12">
        <v>-0.13147423062460359</v>
      </c>
      <c r="C162" s="12">
        <v>6.0465620808214946E-3</v>
      </c>
      <c r="D162" s="76">
        <v>-1.0385685815636741E-2</v>
      </c>
    </row>
    <row r="163" spans="1:4" ht="13" x14ac:dyDescent="0.3">
      <c r="A163" s="2">
        <v>46077</v>
      </c>
      <c r="B163" s="12">
        <v>2.6729348556077899E-2</v>
      </c>
      <c r="C163" s="12">
        <v>2.2390871737497976E-2</v>
      </c>
      <c r="D163" s="76">
        <v>7.6516397937917745E-3</v>
      </c>
    </row>
    <row r="164" spans="1:4" ht="13" x14ac:dyDescent="0.3">
      <c r="A164" s="2">
        <v>46078</v>
      </c>
      <c r="B164" s="12">
        <v>3.5845107273678699E-2</v>
      </c>
      <c r="C164" s="12">
        <v>7.6802409349015222E-3</v>
      </c>
      <c r="D164" s="76">
        <v>8.1363469456769526E-3</v>
      </c>
    </row>
    <row r="165" spans="1:4" ht="13" x14ac:dyDescent="0.3">
      <c r="A165" s="2">
        <v>46079</v>
      </c>
      <c r="B165" s="12">
        <v>1.8817883303864608E-2</v>
      </c>
      <c r="C165" s="12">
        <v>-4.6676147759181323E-3</v>
      </c>
      <c r="D165" s="76">
        <v>-5.3655776669887315E-3</v>
      </c>
    </row>
    <row r="166" spans="1:4" ht="13" x14ac:dyDescent="0.3">
      <c r="A166" s="2">
        <v>46080</v>
      </c>
      <c r="B166" s="12">
        <v>-7.4377091855707738E-3</v>
      </c>
      <c r="C166" s="12">
        <v>-3.2130793185565172E-2</v>
      </c>
      <c r="D166" s="76">
        <v>-4.3393555521460221E-3</v>
      </c>
    </row>
    <row r="167" spans="1:4" ht="13" x14ac:dyDescent="0.3">
      <c r="A167" s="2">
        <v>46083</v>
      </c>
      <c r="B167" s="12">
        <v>-3.4969401773448372E-3</v>
      </c>
      <c r="C167" s="12">
        <v>2.0444401712622811E-3</v>
      </c>
      <c r="D167" s="76">
        <v>3.9832065685108358E-4</v>
      </c>
    </row>
    <row r="168" spans="1:4" ht="13" x14ac:dyDescent="0.3">
      <c r="A168" s="2">
        <v>46084</v>
      </c>
      <c r="B168" s="12">
        <v>2.4689810753227206E-2</v>
      </c>
      <c r="C168" s="12">
        <v>-3.6642490178302629E-3</v>
      </c>
      <c r="D168" s="76">
        <v>-9.4439971983340809E-3</v>
      </c>
    </row>
    <row r="169" spans="1:4" ht="13" x14ac:dyDescent="0.3">
      <c r="A169" s="2">
        <v>46085</v>
      </c>
      <c r="B169" s="12">
        <v>1.9487932159165042E-2</v>
      </c>
      <c r="C169" s="12">
        <v>-4.6635071090048085E-3</v>
      </c>
      <c r="D169" s="76">
        <v>7.7560319395360887E-3</v>
      </c>
    </row>
    <row r="170" spans="1:4" ht="13" x14ac:dyDescent="0.3">
      <c r="A170" s="2">
        <v>46086</v>
      </c>
      <c r="B170" s="12">
        <v>2.595377109493725E-2</v>
      </c>
      <c r="C170" s="12">
        <v>-8.4945908883131242E-3</v>
      </c>
      <c r="D170" s="76">
        <v>-5.6466991775238323E-3</v>
      </c>
    </row>
    <row r="171" spans="1:4" ht="13" x14ac:dyDescent="0.3">
      <c r="A171" s="2">
        <v>46087</v>
      </c>
      <c r="B171" s="12">
        <v>8.9655038004287126E-3</v>
      </c>
      <c r="C171" s="12">
        <v>-1.0872488378347384E-2</v>
      </c>
      <c r="D171" s="76">
        <v>-1.3276804314631949E-2</v>
      </c>
    </row>
    <row r="172" spans="1:4" ht="13" x14ac:dyDescent="0.3">
      <c r="A172" s="2">
        <v>46090</v>
      </c>
      <c r="B172" s="12">
        <v>-2.13254698375623E-2</v>
      </c>
      <c r="C172" s="12">
        <v>9.3991299619359953E-3</v>
      </c>
      <c r="D172" s="76">
        <v>8.3041296613362188E-3</v>
      </c>
    </row>
    <row r="173" spans="1:4" ht="13" x14ac:dyDescent="0.3">
      <c r="A173" s="2">
        <v>46091</v>
      </c>
      <c r="B173" s="12">
        <v>-1.2355425729286005E-2</v>
      </c>
      <c r="C173" s="12">
        <v>3.6563043159551591E-3</v>
      </c>
      <c r="D173" s="76">
        <v>-2.1350826001804326E-3</v>
      </c>
    </row>
    <row r="174" spans="1:4" ht="13" x14ac:dyDescent="0.3">
      <c r="A174" s="2">
        <v>46092</v>
      </c>
      <c r="B174" s="12">
        <v>-5.3157474020782743E-3</v>
      </c>
      <c r="C174" s="12">
        <v>-7.6678266810612165E-5</v>
      </c>
      <c r="D174" s="76">
        <v>-8.3757527855267313E-4</v>
      </c>
    </row>
    <row r="175" spans="1:4" ht="13" x14ac:dyDescent="0.3">
      <c r="A175" s="2">
        <v>46093</v>
      </c>
      <c r="B175" s="12">
        <v>-4.7816128902639842E-3</v>
      </c>
      <c r="C175" s="12">
        <v>-1.9363130492262327E-2</v>
      </c>
      <c r="D175" s="76">
        <v>-1.5227722187785987E-2</v>
      </c>
    </row>
    <row r="176" spans="1:4" ht="13" x14ac:dyDescent="0.3">
      <c r="A176" s="2">
        <v>46094</v>
      </c>
      <c r="B176" s="12">
        <v>-5.6524547803617799E-3</v>
      </c>
      <c r="C176" s="12">
        <v>-2.2051923678448493E-2</v>
      </c>
      <c r="D176" s="76">
        <v>-6.0590892333146941E-3</v>
      </c>
    </row>
    <row r="177" spans="1:4" ht="13" x14ac:dyDescent="0.3">
      <c r="A177" s="2">
        <v>46097</v>
      </c>
      <c r="B177" s="12">
        <v>1.2059444534675974E-2</v>
      </c>
      <c r="C177" s="12">
        <v>1.0794818487126134E-2</v>
      </c>
      <c r="D177" s="76">
        <v>1.0130891907499712E-2</v>
      </c>
    </row>
    <row r="178" spans="1:4" ht="13" x14ac:dyDescent="0.3">
      <c r="A178" s="2">
        <v>46098</v>
      </c>
      <c r="B178" s="12">
        <v>2.7522968906720114E-2</v>
      </c>
      <c r="C178" s="12">
        <v>5.577090420061691E-3</v>
      </c>
      <c r="D178" s="76">
        <v>2.4942606629270226E-3</v>
      </c>
    </row>
    <row r="179" spans="1:4" ht="13" x14ac:dyDescent="0.3">
      <c r="A179" s="2">
        <v>46099</v>
      </c>
      <c r="B179" s="12">
        <v>-1.7610004447306038E-2</v>
      </c>
      <c r="C179" s="12">
        <v>-1.6874483735200379E-2</v>
      </c>
      <c r="D179" s="76">
        <v>-1.3607619909798755E-2</v>
      </c>
    </row>
    <row r="180" spans="1:4" ht="13" x14ac:dyDescent="0.3">
      <c r="A180" s="2">
        <v>46100</v>
      </c>
      <c r="B180" s="12">
        <v>-4.8887122416533778E-3</v>
      </c>
      <c r="C180" s="12">
        <v>-3.9209410258461619E-3</v>
      </c>
      <c r="D180" s="76">
        <v>-2.748803719413715E-3</v>
      </c>
    </row>
    <row r="181" spans="1:4" ht="13" x14ac:dyDescent="0.3">
      <c r="A181" s="2">
        <v>46101</v>
      </c>
      <c r="B181" s="12">
        <v>-3.4349163238407136E-2</v>
      </c>
      <c r="C181" s="12">
        <v>-3.8962082262210748E-3</v>
      </c>
      <c r="D181" s="76">
        <v>-1.5138144460977042E-2</v>
      </c>
    </row>
    <row r="182" spans="1:4" ht="13" x14ac:dyDescent="0.3">
      <c r="A182" s="2">
        <v>46104</v>
      </c>
      <c r="B182" s="12">
        <v>2.7588203664639894E-2</v>
      </c>
      <c r="C182" s="12">
        <v>1.4113472317432154E-2</v>
      </c>
      <c r="D182" s="76">
        <v>1.1453197427795127E-2</v>
      </c>
    </row>
    <row r="183" spans="1:4" ht="13" x14ac:dyDescent="0.3">
      <c r="A183" s="2">
        <v>46105</v>
      </c>
      <c r="B183" s="12">
        <v>-3.1597166317823194E-2</v>
      </c>
      <c r="C183" s="12">
        <v>5.9644518668725303E-4</v>
      </c>
      <c r="D183" s="76">
        <v>-3.7425923111989224E-3</v>
      </c>
    </row>
    <row r="184" spans="1:4" ht="13" x14ac:dyDescent="0.3">
      <c r="A184" s="2">
        <v>46106</v>
      </c>
      <c r="B184" s="12">
        <v>3.3251589841638593E-3</v>
      </c>
      <c r="C184" s="12">
        <v>3.8944523923065419E-3</v>
      </c>
      <c r="D184" s="76">
        <v>5.4191572470741805E-3</v>
      </c>
    </row>
    <row r="185" spans="1:4" ht="13" x14ac:dyDescent="0.3">
      <c r="A185" s="2">
        <v>46107</v>
      </c>
      <c r="B185" s="12">
        <v>1.1599486308463531E-3</v>
      </c>
      <c r="C185" s="12">
        <v>1.0687989866201481E-3</v>
      </c>
      <c r="D185" s="76">
        <v>-1.7406210652467391E-2</v>
      </c>
    </row>
    <row r="186" spans="1:4" ht="13" x14ac:dyDescent="0.3">
      <c r="A186" s="2">
        <v>46108</v>
      </c>
      <c r="B186" s="12">
        <v>-2.2054868208714298E-2</v>
      </c>
      <c r="C186" s="12">
        <v>-1.6173039661512813E-2</v>
      </c>
      <c r="D186" s="76">
        <v>-1.672183487824903E-2</v>
      </c>
    </row>
    <row r="187" spans="1:4" ht="13" x14ac:dyDescent="0.3">
      <c r="A187" s="2">
        <v>46111</v>
      </c>
      <c r="B187" s="12">
        <v>3.850385038503836E-3</v>
      </c>
      <c r="C187" s="12">
        <v>-8.7218649517685522E-3</v>
      </c>
      <c r="D187" s="76">
        <v>-3.9457672892280566E-3</v>
      </c>
    </row>
    <row r="188" spans="1:4" ht="13" x14ac:dyDescent="0.3">
      <c r="A188" s="2">
        <v>46112</v>
      </c>
      <c r="B188" s="12">
        <v>2.1664910432033661E-2</v>
      </c>
      <c r="C188" s="12">
        <v>2.9031342496857626E-2</v>
      </c>
      <c r="D188" s="76">
        <v>2.9131172245937743E-2</v>
      </c>
    </row>
    <row r="189" spans="1:4" ht="13" x14ac:dyDescent="0.3">
      <c r="A189" s="2">
        <v>46113</v>
      </c>
      <c r="B189" s="12">
        <v>3.0941870539213665E-3</v>
      </c>
      <c r="C189" s="12">
        <v>7.2500886559754268E-3</v>
      </c>
      <c r="D189" s="76">
        <v>7.1685466231242714E-3</v>
      </c>
    </row>
    <row r="190" spans="1:4" ht="13" x14ac:dyDescent="0.3">
      <c r="A190" s="2">
        <v>46114</v>
      </c>
      <c r="B190" s="12">
        <v>2.064654108743938E-2</v>
      </c>
      <c r="C190" s="12">
        <v>1.1344521378554631E-3</v>
      </c>
      <c r="D190" s="76">
        <v>1.120857996264804E-3</v>
      </c>
    </row>
    <row r="191" spans="1:4" ht="13" x14ac:dyDescent="0.3">
      <c r="A191" s="2">
        <v>46115</v>
      </c>
      <c r="B191" s="12">
        <v>0</v>
      </c>
      <c r="C191" s="12">
        <v>0</v>
      </c>
      <c r="D191" s="76">
        <v>0</v>
      </c>
    </row>
    <row r="192" spans="1:4" ht="13" x14ac:dyDescent="0.3">
      <c r="A192" s="2">
        <v>46118</v>
      </c>
      <c r="B192" s="12">
        <v>-5.7221147646679058E-3</v>
      </c>
      <c r="C192" s="12">
        <v>1.1488355736167556E-2</v>
      </c>
      <c r="D192" s="76">
        <v>4.4267617038019911E-3</v>
      </c>
    </row>
    <row r="193" spans="1:4" ht="13" x14ac:dyDescent="0.3">
      <c r="A193" s="2">
        <v>46119</v>
      </c>
      <c r="B193" s="12">
        <v>-6.7682580854341243E-3</v>
      </c>
      <c r="C193" s="12">
        <v>-2.0706551531116571E-2</v>
      </c>
      <c r="D193" s="76">
        <v>7.5924517115540427E-4</v>
      </c>
    </row>
    <row r="194" spans="1:4" ht="13" x14ac:dyDescent="0.3">
      <c r="A194" s="2">
        <v>46120</v>
      </c>
      <c r="B194" s="12">
        <v>-1.3587954461990388E-2</v>
      </c>
      <c r="C194" s="12">
        <v>2.130138067061145E-2</v>
      </c>
      <c r="D194" s="76">
        <v>2.5081420917808326E-2</v>
      </c>
    </row>
    <row r="195" spans="1:4" ht="13" x14ac:dyDescent="0.3">
      <c r="A195" s="2">
        <v>46121</v>
      </c>
      <c r="B195" s="12">
        <v>-1.8863241499131305E-2</v>
      </c>
      <c r="C195" s="12">
        <v>6.1417559450583281E-3</v>
      </c>
      <c r="D195" s="76">
        <v>6.1700091849837243E-3</v>
      </c>
    </row>
    <row r="196" spans="1:4" ht="13" x14ac:dyDescent="0.3">
      <c r="A196" s="2">
        <v>46122</v>
      </c>
      <c r="B196" s="12">
        <v>-2.7068049582595562E-2</v>
      </c>
      <c r="C196" s="12">
        <v>-3.838918960417254E-5</v>
      </c>
      <c r="D196" s="76">
        <v>-1.1385182558544349E-3</v>
      </c>
    </row>
    <row r="197" spans="1:4" ht="13" x14ac:dyDescent="0.3">
      <c r="A197" s="2">
        <v>46125</v>
      </c>
      <c r="B197" s="12">
        <v>3.0594557115617968E-2</v>
      </c>
      <c r="C197" s="12">
        <v>-4.9140049140050275E-3</v>
      </c>
      <c r="D197" s="76">
        <v>1.0173260827151304E-2</v>
      </c>
    </row>
    <row r="198" spans="1:4" ht="13" x14ac:dyDescent="0.3">
      <c r="A198" s="2">
        <v>46126</v>
      </c>
      <c r="B198" s="12">
        <v>1.0301909006811947E-2</v>
      </c>
      <c r="C198" s="12">
        <v>-1.4270833333332284E-3</v>
      </c>
      <c r="D198" s="76">
        <v>1.1782917818722602E-2</v>
      </c>
    </row>
    <row r="199" spans="1:4" ht="13" x14ac:dyDescent="0.3">
      <c r="A199" s="2">
        <v>46127</v>
      </c>
      <c r="B199" s="12">
        <v>1.8853789486827324E-2</v>
      </c>
      <c r="C199" s="12">
        <v>2.9362118238952729E-2</v>
      </c>
      <c r="D199" s="76">
        <v>7.975738369372664E-3</v>
      </c>
    </row>
    <row r="200" spans="1:4" ht="13" x14ac:dyDescent="0.3">
      <c r="A200" s="2">
        <v>46128</v>
      </c>
      <c r="B200" s="12">
        <v>2.5326797385620867E-2</v>
      </c>
      <c r="C200" s="12">
        <v>-1.1372597444956339E-2</v>
      </c>
      <c r="D200" s="76">
        <v>2.6100143102257495E-3</v>
      </c>
    </row>
    <row r="201" spans="1:4" ht="13" x14ac:dyDescent="0.3">
      <c r="A201" s="2">
        <v>46129</v>
      </c>
      <c r="B201" s="12">
        <v>9.8406374501991984E-3</v>
      </c>
      <c r="C201" s="12">
        <v>2.5930533762541352E-2</v>
      </c>
      <c r="D201" s="76">
        <v>1.2040424468278589E-2</v>
      </c>
    </row>
    <row r="202" spans="1:4" ht="13" x14ac:dyDescent="0.3">
      <c r="A202" s="2">
        <v>46132</v>
      </c>
      <c r="B202" s="12">
        <v>9.4685761628598693E-4</v>
      </c>
      <c r="C202" s="12">
        <v>1.0435554897679729E-2</v>
      </c>
      <c r="D202" s="76">
        <v>-2.3743836004748867E-3</v>
      </c>
    </row>
    <row r="203" spans="1:4" ht="13" x14ac:dyDescent="0.3">
      <c r="A203" s="2">
        <v>46133</v>
      </c>
      <c r="B203" s="12">
        <v>7.7647708013085757E-3</v>
      </c>
      <c r="C203" s="12">
        <v>-2.5197216626991491E-2</v>
      </c>
      <c r="D203" s="76">
        <v>-6.3481658822304955E-3</v>
      </c>
    </row>
    <row r="204" spans="1:4" ht="13" x14ac:dyDescent="0.3">
      <c r="A204" s="2">
        <v>46134</v>
      </c>
      <c r="B204" s="12">
        <v>-1.4940550688360423E-2</v>
      </c>
      <c r="C204" s="12">
        <v>2.6298991734226899E-2</v>
      </c>
      <c r="D204" s="76">
        <v>1.0460064467632325E-2</v>
      </c>
    </row>
    <row r="205" spans="1:4" ht="13" x14ac:dyDescent="0.3">
      <c r="A205" s="2">
        <v>46135</v>
      </c>
      <c r="B205" s="12">
        <v>-8.250615421265782E-2</v>
      </c>
      <c r="C205" s="12">
        <v>9.5178861214208048E-4</v>
      </c>
      <c r="D205" s="76">
        <v>-4.1328682105381135E-3</v>
      </c>
    </row>
    <row r="206" spans="1:4" ht="13" x14ac:dyDescent="0.3">
      <c r="A206" s="2">
        <v>46136</v>
      </c>
      <c r="B206" s="12">
        <v>3.8947550631814837E-3</v>
      </c>
      <c r="C206" s="12">
        <v>-8.6669380342091276E-3</v>
      </c>
      <c r="D206" s="76">
        <v>7.9736649597659526E-3</v>
      </c>
    </row>
    <row r="207" spans="1:4" ht="13" x14ac:dyDescent="0.3">
      <c r="A207" s="2">
        <v>46139</v>
      </c>
      <c r="B207" s="12">
        <v>-1.6941115613414857E-2</v>
      </c>
      <c r="C207" s="12">
        <v>-1.2727804645537978E-2</v>
      </c>
      <c r="D207" s="76">
        <v>1.2323658633260099E-3</v>
      </c>
    </row>
    <row r="208" spans="1:4" ht="13" x14ac:dyDescent="0.3">
      <c r="A208" s="2">
        <v>46140</v>
      </c>
      <c r="B208" s="12">
        <v>2.1881166410874724E-2</v>
      </c>
      <c r="C208" s="12">
        <v>1.1583643517191582E-2</v>
      </c>
      <c r="D208" s="76">
        <v>-4.8941232884158947E-3</v>
      </c>
    </row>
    <row r="209" spans="1:4" ht="13" x14ac:dyDescent="0.3">
      <c r="A209" s="2">
        <v>46141</v>
      </c>
      <c r="B209" s="12">
        <v>-2.548918640576724E-2</v>
      </c>
      <c r="C209" s="12">
        <v>-1.9951239333604056E-3</v>
      </c>
      <c r="D209" s="76">
        <v>-3.9922676080018541E-4</v>
      </c>
    </row>
    <row r="210" spans="1:4" ht="13" x14ac:dyDescent="0.3">
      <c r="A210" s="2">
        <v>46142</v>
      </c>
      <c r="B210" s="12">
        <v>1.708498458828708E-2</v>
      </c>
      <c r="C210" s="12">
        <v>4.3683622786994903E-3</v>
      </c>
      <c r="D210" s="76">
        <v>1.0238300436522173E-2</v>
      </c>
    </row>
    <row r="211" spans="1:4" ht="13" x14ac:dyDescent="0.3">
      <c r="A211" s="2">
        <v>46143</v>
      </c>
      <c r="B211" s="12">
        <v>5.2818425837734819E-3</v>
      </c>
      <c r="C211" s="12">
        <v>3.2392838624345499E-2</v>
      </c>
      <c r="D211" s="76">
        <v>2.9282800273546122E-3</v>
      </c>
    </row>
    <row r="212" spans="1:4" ht="13" x14ac:dyDescent="0.3">
      <c r="A212" s="2">
        <v>46146</v>
      </c>
      <c r="B212" s="12">
        <v>-1.1714039621016361E-2</v>
      </c>
      <c r="C212" s="12">
        <v>-1.1814811099739793E-2</v>
      </c>
      <c r="D212" s="76">
        <v>-4.0621732419378782E-3</v>
      </c>
    </row>
    <row r="213" spans="1:4" ht="13" x14ac:dyDescent="0.3">
      <c r="A213" s="2">
        <v>46147</v>
      </c>
      <c r="B213" s="12">
        <v>-1.9609552030677561E-3</v>
      </c>
      <c r="C213" s="12">
        <v>2.6549858559455634E-2</v>
      </c>
      <c r="D213" s="76">
        <v>8.1199875013019829E-3</v>
      </c>
    </row>
    <row r="214" spans="1:4" ht="13" x14ac:dyDescent="0.3">
      <c r="A214" s="2">
        <v>46148</v>
      </c>
      <c r="B214" s="12">
        <v>-1.4364930358468288E-2</v>
      </c>
      <c r="C214" s="12">
        <v>1.1718281271828218E-2</v>
      </c>
      <c r="D214" s="76">
        <v>1.4588344202269614E-2</v>
      </c>
    </row>
    <row r="215" spans="1:4" ht="13" x14ac:dyDescent="0.3">
      <c r="A215" s="2">
        <v>46149</v>
      </c>
      <c r="B215" s="12">
        <v>2.4674404181802043E-2</v>
      </c>
      <c r="C215" s="12">
        <v>-2.4381760634401613E-4</v>
      </c>
      <c r="D215" s="76">
        <v>-3.8030609141467102E-3</v>
      </c>
    </row>
    <row r="216" spans="1:4" ht="13" x14ac:dyDescent="0.3">
      <c r="A216" s="2">
        <v>46150</v>
      </c>
      <c r="B216" s="12">
        <v>-6.700964074186206E-3</v>
      </c>
      <c r="C216" s="12">
        <v>2.0457145998172145E-2</v>
      </c>
      <c r="D216" s="76">
        <v>8.4256607846959659E-3</v>
      </c>
    </row>
    <row r="217" spans="1:4" ht="13" x14ac:dyDescent="0.3">
      <c r="A217" s="2">
        <v>46153</v>
      </c>
      <c r="B217" s="12">
        <v>-2.7028203342618295E-2</v>
      </c>
      <c r="C217" s="12">
        <v>-2.1825984649536455E-3</v>
      </c>
      <c r="D217" s="76">
        <v>1.8800015677942425E-3</v>
      </c>
    </row>
    <row r="218" spans="1:4" ht="13" x14ac:dyDescent="0.3">
      <c r="A218" s="2">
        <v>46154</v>
      </c>
      <c r="B218" s="12">
        <v>-1.9369268619995581E-2</v>
      </c>
      <c r="C218" s="12">
        <v>7.2437499124471359E-3</v>
      </c>
      <c r="D218" s="76">
        <v>-1.6026246350926377E-3</v>
      </c>
    </row>
    <row r="219" spans="1:4" ht="13" x14ac:dyDescent="0.3">
      <c r="A219" s="2">
        <v>46155</v>
      </c>
      <c r="B219" s="12">
        <v>-2.0892254356354403E-2</v>
      </c>
      <c r="C219" s="12">
        <v>1.3806309362279402E-2</v>
      </c>
      <c r="D219" s="76">
        <v>5.8492411795226518E-3</v>
      </c>
    </row>
    <row r="220" spans="1:4" ht="13" x14ac:dyDescent="0.3">
      <c r="A220" s="2">
        <v>46156</v>
      </c>
      <c r="B220" s="12">
        <v>1.7377935147223342E-2</v>
      </c>
      <c r="C220" s="12">
        <v>-2.2086518524268568E-3</v>
      </c>
      <c r="D220" s="76">
        <v>7.6555730933270351E-3</v>
      </c>
    </row>
    <row r="221" spans="1:4" ht="13" x14ac:dyDescent="0.3">
      <c r="A221" s="2">
        <v>46157</v>
      </c>
      <c r="B221" s="12">
        <v>4.2588267619178772E-3</v>
      </c>
      <c r="C221" s="12">
        <v>6.7737500419168999E-3</v>
      </c>
      <c r="D221" s="76">
        <v>-1.2363289269507412E-2</v>
      </c>
    </row>
    <row r="222" spans="1:4" ht="13" x14ac:dyDescent="0.3">
      <c r="A222" s="2">
        <v>46160</v>
      </c>
      <c r="B222" s="12">
        <v>1.5731874145006788E-2</v>
      </c>
      <c r="C222" s="12">
        <v>-7.9602304899577363E-3</v>
      </c>
      <c r="D222" s="76">
        <v>-7.3564149287977572E-4</v>
      </c>
    </row>
    <row r="223" spans="1:4" ht="13" x14ac:dyDescent="0.3">
      <c r="A223" s="2">
        <v>46161</v>
      </c>
      <c r="B223" s="12">
        <v>-1.8855218855218293E-3</v>
      </c>
      <c r="C223" s="12">
        <v>3.7936463223052254E-3</v>
      </c>
      <c r="D223" s="76">
        <v>-6.678328526755933E-3</v>
      </c>
    </row>
    <row r="224" spans="1:4" ht="13" x14ac:dyDescent="0.3">
      <c r="A224" s="2">
        <v>46162</v>
      </c>
      <c r="B224" s="12">
        <v>1.2009175549858262E-2</v>
      </c>
      <c r="C224" s="12">
        <v>1.0971000434826144E-2</v>
      </c>
      <c r="D224" s="76">
        <v>1.0791978361648304E-2</v>
      </c>
    </row>
    <row r="225" spans="1:4" ht="13" x14ac:dyDescent="0.3">
      <c r="A225" s="2">
        <v>46163</v>
      </c>
      <c r="B225" s="12">
        <v>0.12431111111111111</v>
      </c>
      <c r="C225" s="12">
        <v>9.0653432588916755E-3</v>
      </c>
      <c r="D225" s="76">
        <v>1.7153304802790808E-3</v>
      </c>
    </row>
    <row r="226" spans="1:4" ht="13" x14ac:dyDescent="0.3">
      <c r="A226" s="2">
        <v>46164</v>
      </c>
      <c r="B226" s="12">
        <v>3.4391429813812094E-3</v>
      </c>
      <c r="C226" s="12">
        <v>1.2558116659562661E-2</v>
      </c>
      <c r="D226" s="76">
        <v>3.7269733484471615E-3</v>
      </c>
    </row>
    <row r="227" spans="1:4" ht="13" x14ac:dyDescent="0.3">
      <c r="A227" s="2">
        <v>46167</v>
      </c>
      <c r="B227" s="12">
        <v>0</v>
      </c>
      <c r="C227" s="12">
        <v>0</v>
      </c>
      <c r="D227" s="76">
        <v>0</v>
      </c>
    </row>
    <row r="228" spans="1:4" ht="13" x14ac:dyDescent="0.3">
      <c r="A228" s="2">
        <v>46168</v>
      </c>
      <c r="B228" s="12">
        <v>-1.2409391742830152E-2</v>
      </c>
      <c r="C228" s="12">
        <v>-1.5866842864179147E-3</v>
      </c>
      <c r="D228" s="76">
        <v>6.1082736667170184E-3</v>
      </c>
    </row>
    <row r="229" spans="1:4" ht="13" x14ac:dyDescent="0.3">
      <c r="A229" s="2">
        <v>46169</v>
      </c>
      <c r="B229" s="12">
        <v>1.7990346643264554E-2</v>
      </c>
      <c r="C229" s="12">
        <v>8.1730586796423116E-3</v>
      </c>
      <c r="D229" s="76">
        <v>1.6491291534112792E-4</v>
      </c>
    </row>
    <row r="230" spans="1:4" ht="13" x14ac:dyDescent="0.3">
      <c r="A230" s="2">
        <v>46170</v>
      </c>
      <c r="B230" s="12">
        <v>3.534482758620705E-2</v>
      </c>
      <c r="C230" s="12">
        <v>5.3398728197288445E-3</v>
      </c>
      <c r="D230" s="76">
        <v>5.7537139179507949E-3</v>
      </c>
    </row>
    <row r="231" spans="1:4" ht="13" x14ac:dyDescent="0.3">
      <c r="A231" s="2">
        <v>46171</v>
      </c>
      <c r="B231" s="12">
        <v>0.12709106047990304</v>
      </c>
      <c r="C231" s="12">
        <v>-1.439633931714229E-3</v>
      </c>
      <c r="D231" s="76">
        <v>2.1722374045267008E-3</v>
      </c>
    </row>
    <row r="232" spans="1:4" ht="13" x14ac:dyDescent="0.3">
      <c r="A232" s="2">
        <v>46174</v>
      </c>
      <c r="B232" s="12">
        <v>7.5956682337138925E-2</v>
      </c>
      <c r="C232" s="12">
        <v>-1.8425937824156309E-2</v>
      </c>
      <c r="D232" s="76">
        <v>2.6253090344930826E-3</v>
      </c>
    </row>
    <row r="233" spans="1:4" ht="13" x14ac:dyDescent="0.3">
      <c r="A233" s="2">
        <v>46175</v>
      </c>
      <c r="B233" s="12">
        <v>2.7495483270546038E-2</v>
      </c>
      <c r="C233" s="12">
        <v>2.902254937071945E-2</v>
      </c>
      <c r="D233" s="76">
        <v>1.2921120637476656E-3</v>
      </c>
    </row>
    <row r="234" spans="1:4" ht="13" x14ac:dyDescent="0.3">
      <c r="A234" s="2">
        <v>46176</v>
      </c>
      <c r="B234" s="12">
        <v>-7.1682714211949078E-2</v>
      </c>
      <c r="C234" s="12">
        <v>-1.5672588832487303E-2</v>
      </c>
      <c r="D234" s="76">
        <v>-7.3720922286845949E-3</v>
      </c>
    </row>
    <row r="235" spans="1:4" ht="13" x14ac:dyDescent="0.3">
      <c r="A235" s="2">
        <v>46177</v>
      </c>
      <c r="B235" s="12">
        <v>-1.2629327169887627E-2</v>
      </c>
      <c r="C235" s="12">
        <v>3.1264101076517352E-3</v>
      </c>
      <c r="D235" s="76">
        <v>4.0549771766874038E-3</v>
      </c>
    </row>
    <row r="236" spans="1:4" ht="13" x14ac:dyDescent="0.3">
      <c r="A236" s="2">
        <v>46178</v>
      </c>
      <c r="B236" s="12">
        <v>-5.6101998210557627E-2</v>
      </c>
      <c r="C236" s="12">
        <v>-1.249847379751313E-2</v>
      </c>
      <c r="D236" s="76">
        <v>-2.6445385275654688E-2</v>
      </c>
    </row>
    <row r="237" spans="1:4" ht="13" x14ac:dyDescent="0.3">
      <c r="A237" s="2">
        <v>46181</v>
      </c>
      <c r="B237" s="12">
        <v>-1.4113181395456545E-2</v>
      </c>
      <c r="C237" s="12">
        <v>-1.8871927223294279E-2</v>
      </c>
      <c r="D237" s="76">
        <v>2.978165536706301E-3</v>
      </c>
    </row>
    <row r="238" spans="1:4" ht="13" x14ac:dyDescent="0.3">
      <c r="A238" s="2">
        <v>46182</v>
      </c>
      <c r="B238" s="12">
        <v>-1.185848164002511E-2</v>
      </c>
      <c r="C238" s="12">
        <v>-3.6446242621211142E-2</v>
      </c>
      <c r="D238" s="76">
        <v>-2.5763834220259079E-3</v>
      </c>
    </row>
    <row r="239" spans="1:4" ht="13" x14ac:dyDescent="0.3">
      <c r="A239" s="2">
        <v>46183</v>
      </c>
      <c r="B239" s="12">
        <v>-1.848679231684032E-2</v>
      </c>
      <c r="C239" s="12">
        <v>3.5453450352779365E-3</v>
      </c>
      <c r="D239" s="76">
        <v>-1.6199495034961701E-2</v>
      </c>
    </row>
    <row r="240" spans="1:4" ht="13" x14ac:dyDescent="0.3">
      <c r="A240" s="2">
        <v>46184</v>
      </c>
      <c r="B240" s="12">
        <v>9.1423082896503905E-3</v>
      </c>
      <c r="C240" s="12">
        <v>1.388915087140722E-2</v>
      </c>
      <c r="D240" s="76">
        <v>1.7518945257940413E-2</v>
      </c>
    </row>
    <row r="241" spans="1:4" ht="13" x14ac:dyDescent="0.3">
      <c r="A241" s="2">
        <v>46185</v>
      </c>
      <c r="B241" s="12">
        <v>-9.4964491553759245E-3</v>
      </c>
      <c r="C241" s="12">
        <v>-1.5221735013948181E-2</v>
      </c>
      <c r="D241" s="76">
        <v>5.0254926091719103E-3</v>
      </c>
    </row>
    <row r="242" spans="1:4" ht="13" x14ac:dyDescent="0.3">
      <c r="A242" s="2">
        <v>46188</v>
      </c>
      <c r="B242" s="12">
        <v>-1.2966500146929289E-2</v>
      </c>
      <c r="C242" s="12">
        <v>1.8170582959702742E-2</v>
      </c>
      <c r="D242" s="76">
        <v>1.6528380695045111E-2</v>
      </c>
    </row>
    <row r="243" spans="1:4" ht="13" x14ac:dyDescent="0.3">
      <c r="A243" s="2">
        <v>46189</v>
      </c>
      <c r="B243" s="12">
        <v>7.815488816940188E-3</v>
      </c>
      <c r="C243" s="12">
        <v>9.5138686707607178E-3</v>
      </c>
      <c r="D243" s="76">
        <v>-5.6841873955063415E-3</v>
      </c>
    </row>
    <row r="244" spans="1:4" ht="13" x14ac:dyDescent="0.3">
      <c r="A244" s="2">
        <v>46190</v>
      </c>
      <c r="B244" s="12">
        <v>-3.1239602954247204E-2</v>
      </c>
      <c r="C244" s="12">
        <v>-1.0994519449271555E-2</v>
      </c>
      <c r="D244" s="76">
        <v>-1.2148282266170528E-2</v>
      </c>
    </row>
    <row r="245" spans="1:4" ht="13" x14ac:dyDescent="0.3">
      <c r="A245" s="2">
        <v>46191</v>
      </c>
      <c r="B245" s="12">
        <v>-5.0505412424085232E-2</v>
      </c>
      <c r="C245" s="12">
        <v>6.9606352424396089E-3</v>
      </c>
      <c r="D245" s="76">
        <v>1.0846215010579313E-2</v>
      </c>
    </row>
    <row r="246" spans="1:4" ht="13" x14ac:dyDescent="0.3">
      <c r="A246" s="2">
        <v>46192</v>
      </c>
      <c r="B246" s="12">
        <v>0</v>
      </c>
      <c r="C246" s="12">
        <v>0</v>
      </c>
      <c r="D246" s="76">
        <v>0</v>
      </c>
    </row>
    <row r="247" spans="1:4" ht="13" x14ac:dyDescent="0.3">
      <c r="A247" s="2">
        <v>46195</v>
      </c>
      <c r="B247" s="12">
        <v>1.2525090325170633E-2</v>
      </c>
      <c r="C247" s="12">
        <v>-3.3555920942250259E-3</v>
      </c>
      <c r="D247" s="76">
        <v>-3.7050468097133775E-3</v>
      </c>
    </row>
    <row r="248" spans="1:4" ht="13" x14ac:dyDescent="0.3">
      <c r="A248" s="2">
        <v>46196</v>
      </c>
      <c r="B248" s="12">
        <v>5.0431765918642547E-2</v>
      </c>
      <c r="C248" s="12">
        <v>-9.1242719100366309E-3</v>
      </c>
      <c r="D248" s="76">
        <v>-1.4362774813690728E-2</v>
      </c>
    </row>
    <row r="249" spans="1:4" ht="13" x14ac:dyDescent="0.3">
      <c r="A249" s="2">
        <v>46197</v>
      </c>
      <c r="B249" s="12">
        <v>-7.4730155782501738E-3</v>
      </c>
      <c r="C249" s="12">
        <v>-4.1450900441725976E-3</v>
      </c>
      <c r="D249" s="76">
        <v>-9.8296644065676568E-4</v>
      </c>
    </row>
    <row r="250" spans="1:4" ht="13" x14ac:dyDescent="0.3">
      <c r="A250" s="2">
        <v>46198</v>
      </c>
      <c r="B250" s="12">
        <v>-1.783541222999695E-2</v>
      </c>
      <c r="C250" s="12">
        <v>-6.1178496936503068E-2</v>
      </c>
      <c r="D250" s="76">
        <v>-9.9208776035572855E-5</v>
      </c>
    </row>
    <row r="251" spans="1:4" ht="13" x14ac:dyDescent="0.3">
      <c r="A251" s="2">
        <v>46199</v>
      </c>
      <c r="B251" s="12">
        <v>5.1728423742595113E-2</v>
      </c>
      <c r="C251" s="12">
        <v>3.1365084995487805E-2</v>
      </c>
      <c r="D251" s="76">
        <v>-4.7162823191052185E-4</v>
      </c>
    </row>
    <row r="252" spans="1:4" ht="13" x14ac:dyDescent="0.3">
      <c r="A252" s="2">
        <v>46202</v>
      </c>
      <c r="B252" s="12">
        <v>2.3451394710228803E-2</v>
      </c>
      <c r="C252" s="12">
        <v>-7.188667277468334E-3</v>
      </c>
      <c r="D252" s="76">
        <v>1.1750036034712967E-2</v>
      </c>
    </row>
    <row r="253" spans="1:4" ht="13" x14ac:dyDescent="0.3">
      <c r="A253" s="2">
        <v>46203</v>
      </c>
      <c r="B253" s="12">
        <v>1.1546762589927984E-2</v>
      </c>
      <c r="C253" s="12">
        <v>2.7046567757506846E-2</v>
      </c>
      <c r="D253" s="76">
        <v>7.920241168857093E-3</v>
      </c>
    </row>
    <row r="254" spans="1:4" ht="13" x14ac:dyDescent="0.3">
      <c r="A254" s="2">
        <v>46204</v>
      </c>
      <c r="B254" s="12">
        <v>1.7922548984744571E-2</v>
      </c>
      <c r="C254" s="12">
        <v>1.7347934286724508E-2</v>
      </c>
      <c r="D254" s="76">
        <v>-2.1508502058842499E-3</v>
      </c>
    </row>
    <row r="255" spans="1:4" ht="13" x14ac:dyDescent="0.3">
      <c r="A255" s="2">
        <v>46205</v>
      </c>
      <c r="B255" s="12">
        <v>1.1423580786026137E-2</v>
      </c>
      <c r="C255" s="12">
        <v>4.8406837559221941E-2</v>
      </c>
      <c r="D255" s="76">
        <v>1.3363213478963335E-6</v>
      </c>
    </row>
    <row r="256" spans="1:4" ht="13" x14ac:dyDescent="0.3">
      <c r="A256" s="2">
        <v>46206</v>
      </c>
      <c r="B256" s="12">
        <v>0</v>
      </c>
      <c r="C256" s="12">
        <v>0</v>
      </c>
      <c r="D256" s="76">
        <v>0</v>
      </c>
    </row>
    <row r="257" spans="1:4" ht="13" x14ac:dyDescent="0.3">
      <c r="A257" s="2">
        <v>46209</v>
      </c>
      <c r="B257" s="12">
        <v>3.4539928156949437E-2</v>
      </c>
      <c r="C257" s="12">
        <v>1.3057710869879984E-2</v>
      </c>
      <c r="D257" s="76">
        <v>7.2415157071002018E-3</v>
      </c>
    </row>
    <row r="258" spans="1:4" ht="13" x14ac:dyDescent="0.3">
      <c r="A258" s="2">
        <v>46210</v>
      </c>
      <c r="B258" s="12">
        <v>2.2068309294871927E-2</v>
      </c>
      <c r="C258" s="12">
        <v>-6.396726922768158E-3</v>
      </c>
      <c r="D258" s="76">
        <v>-4.45509941717534E-3</v>
      </c>
    </row>
    <row r="259" spans="1:4" ht="13" x14ac:dyDescent="0.3">
      <c r="A259" s="2">
        <v>46211</v>
      </c>
      <c r="B259" s="12">
        <v>-1.3327348945660025E-2</v>
      </c>
      <c r="C259" s="12">
        <v>8.7877450549620935E-3</v>
      </c>
      <c r="D259" s="76">
        <v>-2.8172204934800572E-3</v>
      </c>
    </row>
    <row r="260" spans="1:4" ht="13" x14ac:dyDescent="0.3">
      <c r="A260" s="2">
        <v>46212</v>
      </c>
      <c r="B260" s="12">
        <v>-2.2347293494454561E-2</v>
      </c>
      <c r="C260" s="12">
        <v>9.0306037303691522E-3</v>
      </c>
      <c r="D260" s="76">
        <v>8.1427718032638305E-3</v>
      </c>
    </row>
    <row r="261" spans="1:4" ht="13" x14ac:dyDescent="0.3">
      <c r="A261" s="2">
        <v>46213</v>
      </c>
      <c r="B261" s="12">
        <v>-2.6210294615645221E-2</v>
      </c>
      <c r="C261" s="12">
        <v>-2.8458035544873896E-3</v>
      </c>
      <c r="D261" s="76">
        <v>4.2088434760937689E-3</v>
      </c>
    </row>
    <row r="262" spans="1:4" ht="13" x14ac:dyDescent="0.3">
      <c r="A262" s="2">
        <v>46216</v>
      </c>
      <c r="B262" s="12">
        <v>9.2846677964016616E-3</v>
      </c>
      <c r="C262" s="12">
        <v>6.3110470915109821E-3</v>
      </c>
      <c r="D262" s="76">
        <v>-7.9269846172936552E-3</v>
      </c>
    </row>
    <row r="263" spans="1:4" ht="13" x14ac:dyDescent="0.3">
      <c r="A263" s="2">
        <v>46217</v>
      </c>
      <c r="B263" s="12">
        <v>-0.25207593977190512</v>
      </c>
      <c r="C263" s="12">
        <v>-7.721153534034967E-3</v>
      </c>
      <c r="D263" s="76">
        <v>3.7589783030441736E-3</v>
      </c>
    </row>
    <row r="264" spans="1:4" ht="13" x14ac:dyDescent="0.3">
      <c r="A264" s="2">
        <v>46218</v>
      </c>
      <c r="B264" s="12">
        <v>-2.7041968028746508E-2</v>
      </c>
      <c r="C264" s="12">
        <v>4.0144495920569206E-2</v>
      </c>
      <c r="D264" s="76">
        <v>3.8191365119259516E-3</v>
      </c>
    </row>
    <row r="265" spans="1:4" ht="13" x14ac:dyDescent="0.3">
      <c r="A265" s="2">
        <v>46219</v>
      </c>
      <c r="B265" s="12">
        <v>3.7168560606060719E-2</v>
      </c>
      <c r="C265" s="12">
        <v>1.7587786259541958E-2</v>
      </c>
      <c r="D265" s="76">
        <v>-5.1014209497648308E-3</v>
      </c>
    </row>
    <row r="266" spans="1:4" ht="13" x14ac:dyDescent="0.3">
      <c r="A266" s="2">
        <v>46220</v>
      </c>
      <c r="B266" s="12">
        <v>-2.912577037206128E-2</v>
      </c>
      <c r="C266" s="12">
        <v>1.4403168697113911E-3</v>
      </c>
      <c r="D266" s="76">
        <v>-1.009852968699613E-2</v>
      </c>
    </row>
    <row r="267" spans="1:4" ht="13" x14ac:dyDescent="0.3">
      <c r="A267" s="2">
        <v>46223</v>
      </c>
      <c r="B267" s="12">
        <v>1.5516998166173533E-3</v>
      </c>
      <c r="C267" s="12">
        <v>-2.142356325283155E-2</v>
      </c>
      <c r="D267" s="76">
        <v>-1.9322337077566721E-3</v>
      </c>
    </row>
    <row r="268" spans="1:4" ht="13" x14ac:dyDescent="0.3">
      <c r="A268" s="2">
        <v>46224</v>
      </c>
      <c r="B268" s="12">
        <v>-1.1737089201877934E-2</v>
      </c>
      <c r="C268" s="12">
        <v>3.5209273030627759E-3</v>
      </c>
      <c r="D268" s="76">
        <v>8.8563106587418554E-3</v>
      </c>
    </row>
    <row r="269" spans="1:4" ht="13" x14ac:dyDescent="0.3">
      <c r="A269" s="2">
        <v>46225</v>
      </c>
      <c r="B269" s="12">
        <v>-2.2470308788598525E-2</v>
      </c>
      <c r="C269" s="12">
        <v>-5.6450234942332263E-3</v>
      </c>
      <c r="D269" s="76">
        <v>-1.3636605763596365E-3</v>
      </c>
    </row>
    <row r="270" spans="1:4" ht="13" x14ac:dyDescent="0.3">
      <c r="A270" s="2">
        <v>46226</v>
      </c>
      <c r="B270" s="12">
        <v>4.276619526655953E-3</v>
      </c>
      <c r="C270" s="12">
        <v>-1.2979843806144401E-2</v>
      </c>
      <c r="D270" s="76">
        <v>-1.208967643513232E-2</v>
      </c>
    </row>
    <row r="271" spans="1:4" ht="13" x14ac:dyDescent="0.3">
      <c r="A271" s="2">
        <v>46227</v>
      </c>
      <c r="B271" s="12">
        <v>3.6486813452697761E-2</v>
      </c>
      <c r="C271" s="12">
        <v>3.5317115997362397E-2</v>
      </c>
      <c r="D271" s="76">
        <v>4.9674014281270759E-4</v>
      </c>
    </row>
    <row r="272" spans="1:4" ht="13" x14ac:dyDescent="0.3">
      <c r="A272" s="2">
        <v>46230</v>
      </c>
      <c r="B272" s="12">
        <v>9.7576917689901656E-3</v>
      </c>
      <c r="C272" s="12">
        <v>1.1680679839048741E-2</v>
      </c>
      <c r="D272" s="76">
        <v>1.6190005909361973E-4</v>
      </c>
    </row>
    <row r="273" spans="1:4" ht="13" x14ac:dyDescent="0.3">
      <c r="A273" s="2">
        <v>46231</v>
      </c>
      <c r="B273" s="12">
        <v>5.2108378028481644E-2</v>
      </c>
      <c r="C273" s="12">
        <v>9.4096374134450267E-3</v>
      </c>
      <c r="D273" s="76">
        <v>2.1043600721956644E-3</v>
      </c>
    </row>
    <row r="274" spans="1:4" ht="13" x14ac:dyDescent="0.3">
      <c r="A274" s="2">
        <v>46232</v>
      </c>
      <c r="B274" s="12">
        <v>-4.8780487804878647E-3</v>
      </c>
      <c r="C274" s="12">
        <v>-5.5581023411837181E-3</v>
      </c>
      <c r="D274" s="76">
        <v>-1.5161305086434127E-2</v>
      </c>
    </row>
    <row r="275" spans="1:4" ht="13" x14ac:dyDescent="0.3">
      <c r="A275" s="2">
        <v>46233</v>
      </c>
      <c r="B275" s="12">
        <v>-2.0756050167814823E-2</v>
      </c>
      <c r="C275" s="12">
        <v>-1.4074932456587402E-2</v>
      </c>
      <c r="D275" s="76">
        <v>1.6604361583619866E-2</v>
      </c>
    </row>
    <row r="276" spans="1:4" ht="13" x14ac:dyDescent="0.3">
      <c r="A276" s="2">
        <v>46234</v>
      </c>
      <c r="B276" s="12">
        <v>8.613691711012882E-3</v>
      </c>
      <c r="C276" s="12">
        <v>-7.3538695839815163E-2</v>
      </c>
      <c r="D276" s="76">
        <v>7.0035750635619341E-3</v>
      </c>
    </row>
    <row r="277" spans="1:4" ht="13" x14ac:dyDescent="0.3">
      <c r="A277" s="2">
        <v>46237</v>
      </c>
      <c r="B277" s="12">
        <v>1.1893583724569624E-2</v>
      </c>
      <c r="C277" s="12">
        <v>-1.7772172403668542E-2</v>
      </c>
      <c r="D277" s="76">
        <v>1.4790940115251269E-2</v>
      </c>
    </row>
    <row r="278" spans="1:4" ht="13" x14ac:dyDescent="0.3">
      <c r="A278" s="2">
        <v>46238</v>
      </c>
      <c r="B278" s="12">
        <v>3.9061464363041858E-2</v>
      </c>
      <c r="C278" s="12">
        <v>1.9642745910864901E-2</v>
      </c>
      <c r="D278" s="76">
        <v>1.7896191040063212E-2</v>
      </c>
    </row>
    <row r="279" spans="1:4" ht="13" x14ac:dyDescent="0.3">
      <c r="A279" s="2">
        <v>46239</v>
      </c>
      <c r="B279" s="12">
        <v>3.2745056347011771E-3</v>
      </c>
      <c r="C279" s="12">
        <v>5.2366039293437593E-3</v>
      </c>
      <c r="D279" s="76">
        <v>-1.6764643534819602E-3</v>
      </c>
    </row>
    <row r="280" spans="1:4" ht="13" x14ac:dyDescent="0.3">
      <c r="A280" s="2">
        <v>46240</v>
      </c>
      <c r="B280" s="12">
        <v>-1.0554425228891069E-2</v>
      </c>
      <c r="C280" s="12">
        <v>4.533440514469432E-3</v>
      </c>
      <c r="D280" s="76">
        <v>-1.759553573162619E-3</v>
      </c>
    </row>
    <row r="281" spans="1:4" ht="13" x14ac:dyDescent="0.3">
      <c r="A281" s="2">
        <v>46241</v>
      </c>
      <c r="B281" s="12">
        <v>1.649316711648029E-2</v>
      </c>
      <c r="C281" s="12">
        <v>2.9454892434587461E-3</v>
      </c>
      <c r="D281" s="76">
        <v>6.1842084783838422E-3</v>
      </c>
    </row>
    <row r="282" spans="1:4" ht="13" x14ac:dyDescent="0.3">
      <c r="A282" s="2">
        <v>46244</v>
      </c>
      <c r="B282" s="12">
        <v>-4.0879973027646618E-3</v>
      </c>
      <c r="C282" s="12">
        <v>-1.6181337190394489E-2</v>
      </c>
      <c r="D282" s="76">
        <v>-5.8394047674301141E-4</v>
      </c>
    </row>
    <row r="283" spans="1:4" ht="13" x14ac:dyDescent="0.3">
      <c r="A283" s="2">
        <v>46245</v>
      </c>
      <c r="B283" s="12">
        <v>8.9289492615631377E-3</v>
      </c>
      <c r="C283" s="12">
        <v>-1.0867773957049237E-2</v>
      </c>
      <c r="D283" s="76">
        <v>-3.2129042410077835E-3</v>
      </c>
    </row>
    <row r="284" spans="1:4" ht="13" x14ac:dyDescent="0.3">
      <c r="A284" s="2">
        <v>46246</v>
      </c>
      <c r="B284" s="12">
        <v>-1.0234040768391904E-2</v>
      </c>
      <c r="C284" s="12">
        <v>-8.7235606321736138E-3</v>
      </c>
      <c r="D284" s="76">
        <v>2.6267436142957197E-3</v>
      </c>
    </row>
    <row r="285" spans="1:4" ht="13" x14ac:dyDescent="0.3">
      <c r="A285" s="2">
        <v>46247</v>
      </c>
      <c r="B285" s="12">
        <v>4.9156708195609656E-3</v>
      </c>
      <c r="C285" s="12">
        <v>9.9586435070305734E-3</v>
      </c>
      <c r="D285" s="76">
        <v>6.5160998903013205E-3</v>
      </c>
    </row>
    <row r="286" spans="1:4" ht="13" x14ac:dyDescent="0.3">
      <c r="A286" s="2">
        <v>46248</v>
      </c>
      <c r="B286" s="12">
        <v>-1.1891709538669113E-2</v>
      </c>
      <c r="C286" s="12">
        <v>2.1945227019589341E-3</v>
      </c>
      <c r="D286" s="76">
        <v>-1.6963735047742803E-3</v>
      </c>
    </row>
    <row r="287" spans="1:4" ht="13" x14ac:dyDescent="0.3">
      <c r="A287" s="2">
        <v>46251</v>
      </c>
      <c r="B287" s="12">
        <v>-2.3344144759303513E-2</v>
      </c>
      <c r="C287" s="12">
        <v>-1.1107119637536846E-3</v>
      </c>
      <c r="D287" s="76">
        <v>-5.2274922422473613E-3</v>
      </c>
    </row>
    <row r="288" spans="1:4" ht="13" x14ac:dyDescent="0.3">
      <c r="A288" s="2">
        <v>46252</v>
      </c>
      <c r="B288" s="12">
        <v>1.6692156434345611E-2</v>
      </c>
      <c r="C288" s="12">
        <v>1.4528939255558232E-2</v>
      </c>
      <c r="D288" s="76">
        <v>-6.8818059511482387E-3</v>
      </c>
    </row>
    <row r="289" spans="1:4" ht="13" x14ac:dyDescent="0.3">
      <c r="A289" s="2">
        <v>46253</v>
      </c>
      <c r="B289" s="12">
        <v>1.9297717797739328E-2</v>
      </c>
      <c r="C289" s="12">
        <v>2.1933683837048169E-2</v>
      </c>
      <c r="D289" s="76">
        <v>2.1087501430100972E-3</v>
      </c>
    </row>
    <row r="290" spans="1:4" ht="13" x14ac:dyDescent="0.3">
      <c r="A290" s="2">
        <v>46254</v>
      </c>
      <c r="B290" s="12">
        <v>-1.4631472423680212E-2</v>
      </c>
      <c r="C290" s="12">
        <v>-1.7454465342781524E-2</v>
      </c>
      <c r="D290" s="76">
        <v>-8.6689379059104611E-3</v>
      </c>
    </row>
    <row r="291" spans="1:4" ht="13" x14ac:dyDescent="0.3">
      <c r="A291" s="2">
        <v>46255</v>
      </c>
      <c r="B291" s="12">
        <v>8.5155547948136817E-3</v>
      </c>
      <c r="C291" s="12">
        <v>-6.2637327336974415E-3</v>
      </c>
      <c r="D291" s="76">
        <v>4.3461987446932193E-3</v>
      </c>
    </row>
    <row r="292" spans="1:4" ht="13" x14ac:dyDescent="0.3">
      <c r="A292" s="2">
        <v>46258</v>
      </c>
      <c r="B292" s="12">
        <v>-1.9687712152070665E-2</v>
      </c>
      <c r="C292" s="12">
        <v>3.2002575722458442E-3</v>
      </c>
      <c r="D292" s="76">
        <v>-2.8028359331124532E-3</v>
      </c>
    </row>
    <row r="293" spans="1:4" ht="13" x14ac:dyDescent="0.3">
      <c r="A293" s="2">
        <v>46259</v>
      </c>
      <c r="B293" s="12">
        <v>1.3634002770083127E-2</v>
      </c>
      <c r="C293" s="12">
        <v>-1.4184438298499109E-3</v>
      </c>
      <c r="D293" s="76">
        <v>3.1909639010775153E-3</v>
      </c>
    </row>
    <row r="294" spans="1:4" ht="13" x14ac:dyDescent="0.3">
      <c r="A294" s="2">
        <v>46260</v>
      </c>
      <c r="B294" s="12">
        <v>-1.8446560485076192E-2</v>
      </c>
      <c r="C294" s="12">
        <v>1.1455634545219234E-2</v>
      </c>
      <c r="D294" s="76">
        <v>-2.0580205489443231E-4</v>
      </c>
    </row>
    <row r="295" spans="1:4" ht="13" x14ac:dyDescent="0.3">
      <c r="A295" s="2">
        <v>46261</v>
      </c>
      <c r="B295" s="12">
        <v>3.8804541697481133E-2</v>
      </c>
      <c r="C295" s="12">
        <v>3.6053597064923506E-3</v>
      </c>
      <c r="D295" s="76">
        <v>7.2032518206808453E-3</v>
      </c>
    </row>
    <row r="296" spans="1:4" ht="13" x14ac:dyDescent="0.3">
      <c r="A296" s="2">
        <v>46262</v>
      </c>
      <c r="B296" s="12">
        <v>-1.340089618493232E-2</v>
      </c>
      <c r="C296" s="12">
        <v>1.627534608832527E-2</v>
      </c>
      <c r="D296" s="76">
        <v>-2.4873916535915275E-3</v>
      </c>
    </row>
    <row r="297" spans="1:4" ht="13" x14ac:dyDescent="0.3">
      <c r="A297" s="2">
        <v>46265</v>
      </c>
      <c r="B297" s="12">
        <v>-7.3008192198310579E-3</v>
      </c>
      <c r="C297" s="12">
        <v>-8.9142946512355062E-3</v>
      </c>
      <c r="D297" s="76">
        <v>-3.3221988236148284E-3</v>
      </c>
    </row>
    <row r="298" spans="1:4" ht="13" x14ac:dyDescent="0.3">
      <c r="A298" s="2">
        <v>46266</v>
      </c>
      <c r="B298" s="12">
        <v>-1.0561423012784876E-2</v>
      </c>
      <c r="C298" s="12">
        <v>2.6131599769102246E-2</v>
      </c>
      <c r="D298" s="76">
        <v>-7.112803045481877E-3</v>
      </c>
    </row>
    <row r="299" spans="1:4" ht="13" x14ac:dyDescent="0.3">
      <c r="A299" s="2">
        <v>46267</v>
      </c>
      <c r="B299" s="12">
        <v>1.2964563526360541E-3</v>
      </c>
      <c r="C299" s="12">
        <v>-5.2256036741019822E-4</v>
      </c>
      <c r="D299" s="76">
        <v>4.6033070954875155E-3</v>
      </c>
    </row>
    <row r="300" spans="1:4" ht="13" x14ac:dyDescent="0.3">
      <c r="A300" s="2">
        <v>46268</v>
      </c>
      <c r="B300" s="12">
        <v>1.2990936555891322E-2</v>
      </c>
      <c r="C300" s="12">
        <v>1.0001230920728705E-2</v>
      </c>
      <c r="D300" s="76">
        <v>1.0579657214410516E-2</v>
      </c>
    </row>
    <row r="301" spans="1:4" ht="13" x14ac:dyDescent="0.3">
      <c r="A301" s="2">
        <v>46269</v>
      </c>
      <c r="B301" s="12">
        <v>7.6690383877967873E-4</v>
      </c>
      <c r="C301" s="12">
        <v>-2.5105877334633171E-2</v>
      </c>
      <c r="D301" s="76">
        <v>-3.7572392358515834E-3</v>
      </c>
    </row>
  </sheetData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32928-0BFF-4B53-8255-2DEE40FCCDBA}">
  <dimension ref="A1:L301"/>
  <sheetViews>
    <sheetView zoomScale="160" zoomScaleNormal="160" workbookViewId="0"/>
  </sheetViews>
  <sheetFormatPr defaultColWidth="9.1796875" defaultRowHeight="12.5" x14ac:dyDescent="0.25"/>
  <cols>
    <col min="1" max="1" width="11.1796875" style="94" customWidth="1"/>
    <col min="2" max="2" width="9.453125" style="94" bestFit="1" customWidth="1"/>
    <col min="3" max="3" width="7.81640625" style="94" customWidth="1"/>
    <col min="4" max="4" width="3.7265625" style="83" customWidth="1"/>
    <col min="5" max="5" width="25.54296875" style="83" customWidth="1"/>
    <col min="6" max="6" width="16.7265625" style="83" customWidth="1"/>
    <col min="7" max="7" width="14" style="83" customWidth="1"/>
    <col min="8" max="8" width="1" style="83" customWidth="1"/>
    <col min="9" max="9" width="1.1796875" style="83" customWidth="1"/>
    <col min="10" max="10" width="11.1796875" style="83" customWidth="1"/>
    <col min="11" max="11" width="12.453125" style="83" bestFit="1" customWidth="1"/>
    <col min="12" max="12" width="13.54296875" style="83" bestFit="1" customWidth="1"/>
    <col min="13" max="16384" width="9.1796875" style="83"/>
  </cols>
  <sheetData>
    <row r="1" spans="1:12" ht="13" x14ac:dyDescent="0.3">
      <c r="A1" s="80" t="s">
        <v>0</v>
      </c>
      <c r="B1" s="80" t="s">
        <v>362</v>
      </c>
      <c r="C1" s="80" t="s">
        <v>363</v>
      </c>
      <c r="D1" s="81"/>
      <c r="E1" s="82" t="s">
        <v>364</v>
      </c>
      <c r="F1" s="109">
        <f>'Capital Allocation'!C13</f>
        <v>18605.210188381268</v>
      </c>
    </row>
    <row r="2" spans="1:12" ht="13" x14ac:dyDescent="0.3">
      <c r="A2" s="84" t="s">
        <v>61</v>
      </c>
      <c r="B2" s="75">
        <v>9.5231616896814355E-4</v>
      </c>
      <c r="C2" s="75">
        <v>5.6911786730569069E-3</v>
      </c>
      <c r="D2" s="85"/>
      <c r="E2" s="86" t="s">
        <v>462</v>
      </c>
      <c r="F2" s="86">
        <v>1.1599999999999999</v>
      </c>
    </row>
    <row r="3" spans="1:12" ht="13" x14ac:dyDescent="0.3">
      <c r="A3" s="84" t="s">
        <v>62</v>
      </c>
      <c r="B3" s="75">
        <v>4.4411041268105703E-3</v>
      </c>
      <c r="C3" s="75">
        <v>3.6828260052610344E-3</v>
      </c>
      <c r="D3" s="85"/>
      <c r="E3" s="86" t="s">
        <v>463</v>
      </c>
      <c r="F3" s="86">
        <v>181</v>
      </c>
    </row>
    <row r="4" spans="1:12" ht="13" x14ac:dyDescent="0.3">
      <c r="A4" s="84" t="s">
        <v>63</v>
      </c>
      <c r="B4" s="75">
        <v>8.8901046296934892E-4</v>
      </c>
      <c r="C4" s="75">
        <v>1.3547076089411214E-3</v>
      </c>
      <c r="D4" s="85"/>
      <c r="G4" s="87" t="s">
        <v>366</v>
      </c>
    </row>
    <row r="5" spans="1:12" ht="13" x14ac:dyDescent="0.3">
      <c r="A5" s="84" t="s">
        <v>64</v>
      </c>
      <c r="B5" s="75">
        <v>3.2244785949505535E-3</v>
      </c>
      <c r="C5" s="75">
        <v>7.5832259042996888E-3</v>
      </c>
      <c r="D5" s="85"/>
      <c r="E5" s="82" t="s">
        <v>367</v>
      </c>
      <c r="F5" s="88">
        <v>1000000</v>
      </c>
      <c r="G5" s="89"/>
    </row>
    <row r="6" spans="1:12" ht="13" x14ac:dyDescent="0.3">
      <c r="A6" s="84" t="s">
        <v>65</v>
      </c>
      <c r="B6" s="75">
        <v>-1.0280309780001759E-3</v>
      </c>
      <c r="C6" s="75">
        <v>-1.574861919689495E-2</v>
      </c>
      <c r="D6" s="85"/>
      <c r="E6" s="82" t="s">
        <v>368</v>
      </c>
      <c r="F6" s="90">
        <v>60000000</v>
      </c>
      <c r="G6" s="89"/>
    </row>
    <row r="7" spans="1:12" ht="13" x14ac:dyDescent="0.3">
      <c r="A7" s="84" t="s">
        <v>66</v>
      </c>
      <c r="B7" s="75">
        <v>1.2351609140190927E-3</v>
      </c>
      <c r="C7" s="75">
        <v>0</v>
      </c>
      <c r="D7" s="85"/>
      <c r="E7" s="91" t="s">
        <v>369</v>
      </c>
      <c r="F7" s="92" t="s">
        <v>370</v>
      </c>
      <c r="G7" s="93"/>
    </row>
    <row r="8" spans="1:12" ht="13" x14ac:dyDescent="0.3">
      <c r="A8" s="84" t="s">
        <v>68</v>
      </c>
      <c r="B8" s="75">
        <v>3.7192644121496463E-3</v>
      </c>
      <c r="C8" s="75">
        <v>1.1956359288596368E-3</v>
      </c>
      <c r="D8" s="85"/>
      <c r="E8" s="94"/>
      <c r="F8" s="94"/>
    </row>
    <row r="9" spans="1:12" ht="13" x14ac:dyDescent="0.3">
      <c r="A9" s="84" t="s">
        <v>69</v>
      </c>
      <c r="B9" s="75">
        <v>1.2765066964285702E-2</v>
      </c>
      <c r="C9" s="75">
        <v>4.7300848412042606E-3</v>
      </c>
      <c r="D9" s="85"/>
      <c r="E9" s="82" t="s">
        <v>371</v>
      </c>
      <c r="F9" s="95">
        <v>0.99</v>
      </c>
    </row>
    <row r="10" spans="1:12" ht="13" x14ac:dyDescent="0.3">
      <c r="A10" s="84" t="s">
        <v>70</v>
      </c>
      <c r="B10" s="75">
        <v>2.0269798000977861E-3</v>
      </c>
      <c r="C10" s="75">
        <v>1.5791848398255977E-3</v>
      </c>
      <c r="D10" s="85"/>
      <c r="E10" s="96"/>
      <c r="F10" s="97"/>
    </row>
    <row r="11" spans="1:12" ht="13" x14ac:dyDescent="0.3">
      <c r="A11" s="84" t="s">
        <v>71</v>
      </c>
      <c r="B11" s="75">
        <v>3.3662949715969827E-3</v>
      </c>
      <c r="C11" s="75">
        <v>7.7296150348589096E-3</v>
      </c>
      <c r="D11" s="85"/>
      <c r="E11" s="98" t="s">
        <v>372</v>
      </c>
      <c r="F11" s="80" t="s">
        <v>460</v>
      </c>
      <c r="G11" s="80" t="s">
        <v>461</v>
      </c>
    </row>
    <row r="12" spans="1:12" ht="13" x14ac:dyDescent="0.3">
      <c r="A12" s="84" t="s">
        <v>72</v>
      </c>
      <c r="B12" s="75">
        <v>-1.9598236158746662E-3</v>
      </c>
      <c r="C12" s="75">
        <v>2.3547284466388322E-3</v>
      </c>
      <c r="D12" s="85"/>
      <c r="E12" s="99" t="s">
        <v>374</v>
      </c>
      <c r="F12" s="158"/>
      <c r="G12" s="158"/>
      <c r="J12" s="87" t="s">
        <v>373</v>
      </c>
      <c r="K12" s="80" t="s">
        <v>460</v>
      </c>
      <c r="L12" s="80" t="s">
        <v>461</v>
      </c>
    </row>
    <row r="13" spans="1:12" ht="13" x14ac:dyDescent="0.3">
      <c r="A13" s="84" t="s">
        <v>73</v>
      </c>
      <c r="B13" s="75">
        <v>3.8645306351883504E-3</v>
      </c>
      <c r="C13" s="75">
        <v>-6.190080773005157E-3</v>
      </c>
      <c r="D13" s="85"/>
      <c r="E13" s="99" t="s">
        <v>375</v>
      </c>
      <c r="F13" s="103">
        <f>NORMSINV($F$9)</f>
        <v>2.3263478740408408</v>
      </c>
      <c r="G13" s="103">
        <f>NORMSINV($F$9)</f>
        <v>2.3263478740408408</v>
      </c>
      <c r="J13" s="80" t="s">
        <v>460</v>
      </c>
      <c r="K13" s="101"/>
      <c r="L13" s="102"/>
    </row>
    <row r="14" spans="1:12" ht="13" x14ac:dyDescent="0.3">
      <c r="A14" s="84" t="s">
        <v>74</v>
      </c>
      <c r="B14" s="75">
        <v>-7.6697810626132337E-3</v>
      </c>
      <c r="C14" s="75">
        <v>-4.9575602794260992E-3</v>
      </c>
      <c r="D14" s="85"/>
      <c r="E14" s="104" t="s">
        <v>376</v>
      </c>
      <c r="F14" s="105"/>
      <c r="G14" s="105"/>
      <c r="J14" s="80" t="s">
        <v>461</v>
      </c>
      <c r="K14" s="102"/>
      <c r="L14" s="101"/>
    </row>
    <row r="15" spans="1:12" ht="13" x14ac:dyDescent="0.3">
      <c r="A15" s="84" t="s">
        <v>75</v>
      </c>
      <c r="B15" s="75">
        <v>9.7710776102725126E-4</v>
      </c>
      <c r="C15" s="75">
        <v>-6.9371923019543999E-3</v>
      </c>
      <c r="D15" s="85"/>
    </row>
    <row r="16" spans="1:12" ht="13" x14ac:dyDescent="0.3">
      <c r="A16" s="84" t="s">
        <v>76</v>
      </c>
      <c r="B16" s="75">
        <v>4.2756010373589358E-3</v>
      </c>
      <c r="C16" s="75">
        <v>3.743635819107517E-3</v>
      </c>
      <c r="D16" s="85"/>
      <c r="E16" s="107" t="s">
        <v>377</v>
      </c>
      <c r="F16" s="113">
        <f>SQRT(F14^2+(G14)^2+2*F14*(G14)*K14)</f>
        <v>0</v>
      </c>
      <c r="G16" s="108" t="str">
        <f>IF($F$1&lt;ABS(F16),"No rispetto limite",IF($F$1*95%&lt;ABS(F16),"Si è vicini al limite","ok"))</f>
        <v>ok</v>
      </c>
      <c r="K16" s="106"/>
      <c r="L16" s="106"/>
    </row>
    <row r="17" spans="1:12" ht="13" x14ac:dyDescent="0.3">
      <c r="A17" s="84" t="s">
        <v>77</v>
      </c>
      <c r="B17" s="75">
        <v>1.8960674157304403E-3</v>
      </c>
      <c r="C17" s="75">
        <v>-5.1396648044692572E-3</v>
      </c>
      <c r="D17" s="85"/>
      <c r="K17" s="106"/>
      <c r="L17" s="106"/>
    </row>
    <row r="18" spans="1:12" ht="13" x14ac:dyDescent="0.3">
      <c r="A18" s="84" t="s">
        <v>78</v>
      </c>
      <c r="B18" s="75">
        <v>-5.6560296068710264E-3</v>
      </c>
      <c r="C18" s="75">
        <v>-5.3345187819515364E-3</v>
      </c>
      <c r="D18" s="85"/>
    </row>
    <row r="19" spans="1:12" ht="13" x14ac:dyDescent="0.3">
      <c r="A19" s="84" t="s">
        <v>79</v>
      </c>
      <c r="B19" s="75">
        <v>-4.1878969777354362E-4</v>
      </c>
      <c r="C19" s="75">
        <v>-3.2493907392363765E-3</v>
      </c>
      <c r="D19" s="85"/>
    </row>
    <row r="20" spans="1:12" ht="13" x14ac:dyDescent="0.3">
      <c r="A20" s="84" t="s">
        <v>80</v>
      </c>
      <c r="B20" s="75">
        <v>4.1896515606462957E-4</v>
      </c>
      <c r="C20" s="75">
        <v>1.4772139744449541E-4</v>
      </c>
      <c r="D20" s="85"/>
    </row>
    <row r="21" spans="1:12" ht="13" x14ac:dyDescent="0.3">
      <c r="A21" s="84" t="s">
        <v>81</v>
      </c>
      <c r="B21" s="75">
        <v>5.9707783085135935E-3</v>
      </c>
      <c r="C21" s="75">
        <v>1.0297738974703347E-2</v>
      </c>
      <c r="D21" s="85"/>
    </row>
    <row r="22" spans="1:12" ht="13" x14ac:dyDescent="0.3">
      <c r="A22" s="84" t="s">
        <v>82</v>
      </c>
      <c r="B22" s="75">
        <v>-1.2628034236004096E-3</v>
      </c>
      <c r="C22" s="75">
        <v>1.5695067264572459E-3</v>
      </c>
      <c r="D22" s="85"/>
    </row>
    <row r="23" spans="1:12" ht="13" x14ac:dyDescent="0.3">
      <c r="A23" s="84" t="s">
        <v>83</v>
      </c>
      <c r="B23" s="75">
        <v>9.275649649507816E-3</v>
      </c>
      <c r="C23" s="75">
        <v>-2.2416498542928443E-4</v>
      </c>
      <c r="D23" s="85"/>
    </row>
    <row r="24" spans="1:12" ht="13" x14ac:dyDescent="0.3">
      <c r="A24" s="84" t="s">
        <v>84</v>
      </c>
      <c r="B24" s="75">
        <v>2.840303912518642E-3</v>
      </c>
      <c r="C24" s="75">
        <v>6.9219772778573163E-3</v>
      </c>
      <c r="D24" s="85"/>
    </row>
    <row r="25" spans="1:12" ht="13" x14ac:dyDescent="0.3">
      <c r="A25" s="84" t="s">
        <v>85</v>
      </c>
      <c r="B25" s="75">
        <v>-1.026073511842009E-2</v>
      </c>
      <c r="C25" s="75">
        <v>-1.4386355209492012E-2</v>
      </c>
      <c r="D25" s="85"/>
    </row>
    <row r="26" spans="1:12" ht="13" x14ac:dyDescent="0.3">
      <c r="A26" s="84" t="s">
        <v>86</v>
      </c>
      <c r="B26" s="75">
        <v>-3.3620508510190626E-3</v>
      </c>
      <c r="C26" s="75">
        <v>-9.6937651465079915E-3</v>
      </c>
      <c r="D26" s="85"/>
    </row>
    <row r="27" spans="1:12" ht="13" x14ac:dyDescent="0.3">
      <c r="A27" s="84" t="s">
        <v>87</v>
      </c>
      <c r="B27" s="75">
        <v>4.0084388185654277E-3</v>
      </c>
      <c r="C27" s="75">
        <v>-3.949967083607786E-3</v>
      </c>
      <c r="D27" s="85"/>
    </row>
    <row r="28" spans="1:12" ht="13" x14ac:dyDescent="0.3">
      <c r="A28" s="84" t="s">
        <v>88</v>
      </c>
      <c r="B28" s="75">
        <v>4.3082138569107949E-3</v>
      </c>
      <c r="C28" s="75">
        <v>7.2944297082228786E-3</v>
      </c>
      <c r="D28" s="85"/>
    </row>
    <row r="29" spans="1:12" ht="13" x14ac:dyDescent="0.3">
      <c r="A29" s="84" t="s">
        <v>89</v>
      </c>
      <c r="B29" s="75">
        <v>1.3437057991513529E-3</v>
      </c>
      <c r="C29" s="75">
        <v>-1.0065645514223162E-2</v>
      </c>
      <c r="D29" s="85"/>
    </row>
    <row r="30" spans="1:12" ht="13" x14ac:dyDescent="0.3">
      <c r="A30" s="84" t="s">
        <v>90</v>
      </c>
      <c r="B30" s="75">
        <v>-2.8911924405895162E-3</v>
      </c>
      <c r="C30" s="75">
        <v>-9.1066782307026532E-3</v>
      </c>
      <c r="D30" s="85"/>
    </row>
    <row r="31" spans="1:12" ht="13" x14ac:dyDescent="0.3">
      <c r="A31" s="84" t="s">
        <v>91</v>
      </c>
      <c r="B31" s="75">
        <v>-1.1225770464370384E-2</v>
      </c>
      <c r="C31" s="75">
        <v>9.5585552717986303E-3</v>
      </c>
      <c r="D31" s="85"/>
    </row>
    <row r="32" spans="1:12" ht="13" x14ac:dyDescent="0.3">
      <c r="A32" s="84" t="s">
        <v>92</v>
      </c>
      <c r="B32" s="75">
        <v>-5.2021918568357231E-3</v>
      </c>
      <c r="C32" s="75">
        <v>1.3151165339373625E-3</v>
      </c>
      <c r="D32" s="85"/>
    </row>
    <row r="33" spans="1:4" ht="13" x14ac:dyDescent="0.3">
      <c r="A33" s="84" t="s">
        <v>93</v>
      </c>
      <c r="B33" s="75">
        <v>-8.3165846559019323E-4</v>
      </c>
      <c r="C33" s="75">
        <v>-5.8109973124136193E-3</v>
      </c>
      <c r="D33" s="85"/>
    </row>
    <row r="34" spans="1:4" ht="13" x14ac:dyDescent="0.3">
      <c r="A34" s="84" t="s">
        <v>94</v>
      </c>
      <c r="B34" s="75">
        <v>1.7356289919467987E-3</v>
      </c>
      <c r="C34" s="75">
        <v>3.3525253261422602E-3</v>
      </c>
      <c r="D34" s="85"/>
    </row>
    <row r="35" spans="1:4" ht="13" x14ac:dyDescent="0.3">
      <c r="A35" s="84" t="s">
        <v>95</v>
      </c>
      <c r="B35" s="75">
        <v>1.1303798357087537E-2</v>
      </c>
      <c r="C35" s="75">
        <v>1.8029381213829996E-2</v>
      </c>
      <c r="D35" s="85"/>
    </row>
    <row r="36" spans="1:4" ht="13" x14ac:dyDescent="0.3">
      <c r="A36" s="84" t="s">
        <v>96</v>
      </c>
      <c r="B36" s="75">
        <v>1.2223722549925452E-2</v>
      </c>
      <c r="C36" s="75">
        <v>0</v>
      </c>
      <c r="D36" s="85"/>
    </row>
    <row r="37" spans="1:4" ht="13" x14ac:dyDescent="0.3">
      <c r="A37" s="84" t="s">
        <v>97</v>
      </c>
      <c r="B37" s="75">
        <v>2.7079028005415986E-3</v>
      </c>
      <c r="C37" s="75">
        <v>9.5880149812734173E-3</v>
      </c>
      <c r="D37" s="85"/>
    </row>
    <row r="38" spans="1:4" ht="13" x14ac:dyDescent="0.3">
      <c r="A38" s="84" t="s">
        <v>98</v>
      </c>
      <c r="B38" s="75">
        <v>-9.1788462896279892E-3</v>
      </c>
      <c r="C38" s="75">
        <v>1.500375093773358E-3</v>
      </c>
      <c r="D38" s="85"/>
    </row>
    <row r="39" spans="1:4" ht="13" x14ac:dyDescent="0.3">
      <c r="A39" s="84" t="s">
        <v>99</v>
      </c>
      <c r="B39" s="75">
        <v>-4.288526434195721E-3</v>
      </c>
      <c r="C39" s="75">
        <v>-1.6236162361623532E-2</v>
      </c>
      <c r="D39" s="85"/>
    </row>
    <row r="40" spans="1:4" ht="13" x14ac:dyDescent="0.3">
      <c r="A40" s="84" t="s">
        <v>100</v>
      </c>
      <c r="B40" s="75">
        <v>2.1095562899950006E-4</v>
      </c>
      <c r="C40" s="75">
        <v>4.5966785290629045E-3</v>
      </c>
      <c r="D40" s="85"/>
    </row>
    <row r="41" spans="1:4" ht="13" x14ac:dyDescent="0.3">
      <c r="A41" s="84" t="s">
        <v>101</v>
      </c>
      <c r="B41" s="75">
        <v>-1.7548785624034444E-3</v>
      </c>
      <c r="C41" s="75">
        <v>-2.8094041106017705E-3</v>
      </c>
      <c r="D41" s="85"/>
    </row>
    <row r="42" spans="1:4" ht="13" x14ac:dyDescent="0.3">
      <c r="A42" s="84" t="s">
        <v>102</v>
      </c>
      <c r="B42" s="75">
        <v>7.7274323849657806E-4</v>
      </c>
      <c r="C42" s="75">
        <v>1.4323209598800126E-2</v>
      </c>
      <c r="D42" s="85"/>
    </row>
    <row r="43" spans="1:4" ht="13" x14ac:dyDescent="0.3">
      <c r="A43" s="84" t="s">
        <v>103</v>
      </c>
      <c r="B43" s="75">
        <v>3.8079119949228344E-3</v>
      </c>
      <c r="C43" s="75">
        <v>6.1872783520711778E-3</v>
      </c>
      <c r="D43" s="85"/>
    </row>
    <row r="44" spans="1:4" ht="13" x14ac:dyDescent="0.3">
      <c r="A44" s="84" t="s">
        <v>104</v>
      </c>
      <c r="B44" s="75">
        <v>-3.4434293745608758E-3</v>
      </c>
      <c r="C44" s="75">
        <v>-1.2885446149262549E-2</v>
      </c>
      <c r="D44" s="85"/>
    </row>
    <row r="45" spans="1:4" ht="13" x14ac:dyDescent="0.3">
      <c r="A45" s="84" t="s">
        <v>105</v>
      </c>
      <c r="B45" s="75">
        <v>6.7921324465827458E-3</v>
      </c>
      <c r="C45" s="75">
        <v>1.0005265929436425E-2</v>
      </c>
      <c r="D45" s="85"/>
    </row>
    <row r="46" spans="1:4" ht="13" x14ac:dyDescent="0.3">
      <c r="A46" s="84" t="s">
        <v>106</v>
      </c>
      <c r="B46" s="75">
        <v>1.2751487673562083E-3</v>
      </c>
      <c r="C46" s="75">
        <v>5.9785076434086615E-3</v>
      </c>
      <c r="D46" s="85"/>
    </row>
    <row r="47" spans="1:4" ht="13" x14ac:dyDescent="0.3">
      <c r="A47" s="84" t="s">
        <v>107</v>
      </c>
      <c r="B47" s="75">
        <v>1.6320158944156452E-3</v>
      </c>
      <c r="C47" s="75">
        <v>-5.9429775069587036E-3</v>
      </c>
      <c r="D47" s="85"/>
    </row>
    <row r="48" spans="1:4" ht="13" x14ac:dyDescent="0.3">
      <c r="A48" s="84" t="s">
        <v>108</v>
      </c>
      <c r="B48" s="75">
        <v>9.8165663513901154E-3</v>
      </c>
      <c r="C48" s="75">
        <v>2.2695799353746864E-2</v>
      </c>
      <c r="D48" s="85"/>
    </row>
    <row r="49" spans="1:4" ht="13" x14ac:dyDescent="0.3">
      <c r="A49" s="84" t="s">
        <v>109</v>
      </c>
      <c r="B49" s="75">
        <v>-6.4446831364133397E-4</v>
      </c>
      <c r="C49" s="75">
        <v>5.4146039603959516E-3</v>
      </c>
      <c r="D49" s="85"/>
    </row>
    <row r="50" spans="1:4" ht="13" x14ac:dyDescent="0.3">
      <c r="A50" s="84" t="s">
        <v>110</v>
      </c>
      <c r="B50" s="75">
        <v>7.165890361878265E-4</v>
      </c>
      <c r="C50" s="75">
        <v>3.1036623215394609E-3</v>
      </c>
      <c r="D50" s="85"/>
    </row>
    <row r="51" spans="1:4" ht="13" x14ac:dyDescent="0.3">
      <c r="A51" s="84" t="s">
        <v>111</v>
      </c>
      <c r="B51" s="75">
        <v>-6.7615658362989777E-3</v>
      </c>
      <c r="C51" s="75">
        <v>-1.4377485469562523E-2</v>
      </c>
      <c r="D51" s="85"/>
    </row>
    <row r="52" spans="1:4" ht="13" x14ac:dyDescent="0.3">
      <c r="A52" s="84" t="s">
        <v>112</v>
      </c>
      <c r="B52" s="75">
        <v>1.4367193704425693E-2</v>
      </c>
      <c r="C52" s="75">
        <v>2.3001095290251902E-2</v>
      </c>
      <c r="D52" s="85"/>
    </row>
    <row r="53" spans="1:4" ht="13" x14ac:dyDescent="0.3">
      <c r="A53" s="84" t="s">
        <v>113</v>
      </c>
      <c r="B53" s="75">
        <v>-6.6695352839931769E-3</v>
      </c>
      <c r="C53" s="75">
        <v>-3.3497164461247689E-2</v>
      </c>
      <c r="D53" s="85"/>
    </row>
    <row r="54" spans="1:4" ht="13" x14ac:dyDescent="0.3">
      <c r="A54" s="84" t="s">
        <v>114</v>
      </c>
      <c r="B54" s="75">
        <v>8.6132644272185607E-4</v>
      </c>
      <c r="C54" s="75">
        <v>-2.0374283127075929E-3</v>
      </c>
      <c r="D54" s="85"/>
    </row>
    <row r="55" spans="1:4" ht="13" x14ac:dyDescent="0.3">
      <c r="A55" s="84" t="s">
        <v>115</v>
      </c>
      <c r="B55" s="75">
        <v>-3.8610038610039118E-3</v>
      </c>
      <c r="C55" s="75">
        <v>-1.2592206243946037E-2</v>
      </c>
      <c r="D55" s="85"/>
    </row>
    <row r="56" spans="1:4" ht="13" x14ac:dyDescent="0.3">
      <c r="A56" s="84" t="s">
        <v>116</v>
      </c>
      <c r="B56" s="75">
        <v>-1.8555523836710931E-3</v>
      </c>
      <c r="C56" s="75">
        <v>-2.6751876346881565E-3</v>
      </c>
      <c r="D56" s="85"/>
    </row>
    <row r="57" spans="1:4" ht="13" x14ac:dyDescent="0.3">
      <c r="A57" s="84" t="s">
        <v>117</v>
      </c>
      <c r="B57" s="75">
        <v>-1.0521855801144082E-2</v>
      </c>
      <c r="C57" s="75">
        <v>-1.4933021008711076E-2</v>
      </c>
      <c r="D57" s="85"/>
    </row>
    <row r="58" spans="1:4" ht="13" x14ac:dyDescent="0.3">
      <c r="A58" s="84" t="s">
        <v>118</v>
      </c>
      <c r="B58" s="75">
        <v>7.9003558718861982E-3</v>
      </c>
      <c r="C58" s="75">
        <v>9.6075678072574926E-3</v>
      </c>
      <c r="D58" s="85"/>
    </row>
    <row r="59" spans="1:4" ht="13" x14ac:dyDescent="0.3">
      <c r="A59" s="84" t="s">
        <v>119</v>
      </c>
      <c r="B59" s="75">
        <v>-1.6343352519007808E-3</v>
      </c>
      <c r="C59" s="75">
        <v>2.2220576253611686E-3</v>
      </c>
      <c r="D59" s="85"/>
    </row>
    <row r="60" spans="1:4" ht="13" x14ac:dyDescent="0.3">
      <c r="A60" s="84" t="s">
        <v>120</v>
      </c>
      <c r="B60" s="75">
        <v>-1.2774111134767042E-3</v>
      </c>
      <c r="C60" s="75">
        <v>7.3117958665969542E-3</v>
      </c>
      <c r="D60" s="85"/>
    </row>
    <row r="61" spans="1:4" ht="13" x14ac:dyDescent="0.3">
      <c r="A61" s="84" t="s">
        <v>121</v>
      </c>
      <c r="B61" s="75">
        <v>1.0687132405680614E-2</v>
      </c>
      <c r="C61" s="75">
        <v>7.4615728995604418E-5</v>
      </c>
      <c r="D61" s="85"/>
    </row>
    <row r="62" spans="1:4" ht="13" x14ac:dyDescent="0.3">
      <c r="A62" s="84" t="s">
        <v>122</v>
      </c>
      <c r="B62" s="75">
        <v>-3.1460031460031168E-3</v>
      </c>
      <c r="C62" s="75">
        <v>2.6183885688637895E-3</v>
      </c>
      <c r="D62" s="85"/>
    </row>
    <row r="63" spans="1:4" ht="13" x14ac:dyDescent="0.3">
      <c r="A63" s="84" t="s">
        <v>123</v>
      </c>
      <c r="B63" s="75">
        <v>-7.5924217696728387E-3</v>
      </c>
      <c r="C63" s="75">
        <v>-1.5685688676427246E-3</v>
      </c>
      <c r="D63" s="85"/>
    </row>
    <row r="64" spans="1:4" ht="13" x14ac:dyDescent="0.3">
      <c r="A64" s="84" t="s">
        <v>124</v>
      </c>
      <c r="B64" s="75">
        <v>1.5784921435779177E-2</v>
      </c>
      <c r="C64" s="75">
        <v>6.0870218681896918E-3</v>
      </c>
      <c r="D64" s="85"/>
    </row>
    <row r="65" spans="1:4" ht="13" x14ac:dyDescent="0.3">
      <c r="A65" s="84" t="s">
        <v>125</v>
      </c>
      <c r="B65" s="75">
        <v>-6.3739883979088514E-3</v>
      </c>
      <c r="C65" s="75">
        <v>-9.0848164420284372E-3</v>
      </c>
      <c r="D65" s="85"/>
    </row>
    <row r="66" spans="1:4" ht="13" x14ac:dyDescent="0.3">
      <c r="A66" s="84" t="s">
        <v>126</v>
      </c>
      <c r="B66" s="75">
        <v>-5.7261470188240782E-4</v>
      </c>
      <c r="C66" s="75">
        <v>-2.4513445253306529E-3</v>
      </c>
      <c r="D66" s="85"/>
    </row>
    <row r="67" spans="1:4" ht="13" x14ac:dyDescent="0.3">
      <c r="A67" s="84" t="s">
        <v>127</v>
      </c>
      <c r="B67" s="75">
        <v>7.3545316893791814E-3</v>
      </c>
      <c r="C67" s="75">
        <v>1.4163025463311702E-2</v>
      </c>
      <c r="D67" s="85"/>
    </row>
    <row r="68" spans="1:4" ht="13" x14ac:dyDescent="0.3">
      <c r="A68" s="84" t="s">
        <v>128</v>
      </c>
      <c r="B68" s="75">
        <v>1.8782055912735212E-3</v>
      </c>
      <c r="C68" s="75">
        <v>-5.618398381901266E-3</v>
      </c>
      <c r="D68" s="85"/>
    </row>
    <row r="69" spans="1:4" ht="13" x14ac:dyDescent="0.3">
      <c r="A69" s="84" t="s">
        <v>129</v>
      </c>
      <c r="B69" s="75">
        <v>4.2074718897352394E-3</v>
      </c>
      <c r="C69" s="75">
        <v>-1.2063351095322642E-2</v>
      </c>
      <c r="D69" s="85"/>
    </row>
    <row r="70" spans="1:4" ht="13" x14ac:dyDescent="0.3">
      <c r="A70" s="84" t="s">
        <v>130</v>
      </c>
      <c r="B70" s="75">
        <v>-1.7042213348545374E-2</v>
      </c>
      <c r="C70" s="75">
        <v>-1.9377313302852077E-2</v>
      </c>
      <c r="D70" s="85"/>
    </row>
    <row r="71" spans="1:4" ht="13" x14ac:dyDescent="0.3">
      <c r="A71" s="84" t="s">
        <v>131</v>
      </c>
      <c r="B71" s="75">
        <v>-5.0372472507980732E-3</v>
      </c>
      <c r="C71" s="75">
        <v>-1.0150076125572012E-3</v>
      </c>
      <c r="D71" s="85"/>
    </row>
    <row r="72" spans="1:4" ht="13" x14ac:dyDescent="0.3">
      <c r="A72" s="84" t="s">
        <v>132</v>
      </c>
      <c r="B72" s="75">
        <v>7.4333500107211523E-3</v>
      </c>
      <c r="C72" s="75">
        <v>3.7842951750237264E-3</v>
      </c>
      <c r="D72" s="85"/>
    </row>
    <row r="73" spans="1:4" ht="13" x14ac:dyDescent="0.3">
      <c r="A73" s="84" t="s">
        <v>133</v>
      </c>
      <c r="B73" s="75">
        <v>-2.6375819788993704E-3</v>
      </c>
      <c r="C73" s="75">
        <v>3.9453496018118797E-3</v>
      </c>
      <c r="D73" s="85"/>
    </row>
    <row r="74" spans="1:4" ht="13" x14ac:dyDescent="0.3">
      <c r="A74" s="84" t="s">
        <v>134</v>
      </c>
      <c r="B74" s="75">
        <v>9.2086330935252838E-3</v>
      </c>
      <c r="C74" s="75">
        <v>6.5799093434715174E-4</v>
      </c>
      <c r="D74" s="85"/>
    </row>
    <row r="75" spans="1:4" ht="13" x14ac:dyDescent="0.3">
      <c r="A75" s="84" t="s">
        <v>135</v>
      </c>
      <c r="B75" s="75">
        <v>-8.488479920108441E-3</v>
      </c>
      <c r="C75" s="75">
        <v>-6.6090493136756233E-3</v>
      </c>
      <c r="D75" s="85"/>
    </row>
    <row r="76" spans="1:4" ht="13" x14ac:dyDescent="0.3">
      <c r="A76" s="84" t="s">
        <v>136</v>
      </c>
      <c r="B76" s="75">
        <v>-1.0586491636671694E-2</v>
      </c>
      <c r="C76" s="75">
        <v>6.5058479532162736E-3</v>
      </c>
      <c r="D76" s="85"/>
    </row>
    <row r="77" spans="1:4" ht="13" x14ac:dyDescent="0.3">
      <c r="A77" s="84" t="s">
        <v>137</v>
      </c>
      <c r="B77" s="75">
        <v>2.9730303673815963E-3</v>
      </c>
      <c r="C77" s="75">
        <v>8.7751640734458937E-3</v>
      </c>
      <c r="D77" s="85"/>
    </row>
    <row r="78" spans="1:4" ht="13" x14ac:dyDescent="0.3">
      <c r="A78" s="84" t="s">
        <v>138</v>
      </c>
      <c r="B78" s="75">
        <v>-1.1475753971030697E-2</v>
      </c>
      <c r="C78" s="75">
        <v>-8.7712886484905238E-3</v>
      </c>
      <c r="D78" s="85"/>
    </row>
    <row r="79" spans="1:4" ht="13" x14ac:dyDescent="0.3">
      <c r="A79" s="84" t="s">
        <v>139</v>
      </c>
      <c r="B79" s="75">
        <v>7.4726824109976496E-3</v>
      </c>
      <c r="C79" s="75">
        <v>-1.1681390085419917E-3</v>
      </c>
      <c r="D79" s="85"/>
    </row>
    <row r="80" spans="1:4" ht="13" x14ac:dyDescent="0.3">
      <c r="A80" s="84" t="s">
        <v>140</v>
      </c>
      <c r="B80" s="75">
        <v>4.6745520220978394E-3</v>
      </c>
      <c r="C80" s="75">
        <v>1.4893301719027792E-2</v>
      </c>
      <c r="D80" s="85"/>
    </row>
    <row r="81" spans="1:4" ht="13" x14ac:dyDescent="0.3">
      <c r="A81" s="84" t="s">
        <v>141</v>
      </c>
      <c r="B81" s="75">
        <v>1.4368848336805656E-2</v>
      </c>
      <c r="C81" s="75">
        <v>-7.4090538638148519E-5</v>
      </c>
      <c r="D81" s="85"/>
    </row>
    <row r="82" spans="1:4" ht="13" x14ac:dyDescent="0.3">
      <c r="A82" s="84" t="s">
        <v>142</v>
      </c>
      <c r="B82" s="75">
        <v>-2.1548628070661179E-4</v>
      </c>
      <c r="C82" s="75">
        <v>2.0489944049599335E-2</v>
      </c>
      <c r="D82" s="85"/>
    </row>
    <row r="83" spans="1:4" ht="13" x14ac:dyDescent="0.3">
      <c r="A83" s="84" t="s">
        <v>143</v>
      </c>
      <c r="B83" s="75">
        <v>-4.3624401058428054E-3</v>
      </c>
      <c r="C83" s="75">
        <v>-3.3157498116051076E-3</v>
      </c>
      <c r="D83" s="85"/>
    </row>
    <row r="84" spans="1:4" ht="13" x14ac:dyDescent="0.3">
      <c r="A84" s="84" t="s">
        <v>144</v>
      </c>
      <c r="B84" s="75">
        <v>-1.998429805153191E-3</v>
      </c>
      <c r="C84" s="75">
        <v>0</v>
      </c>
      <c r="D84" s="85"/>
    </row>
    <row r="85" spans="1:4" ht="13" x14ac:dyDescent="0.3">
      <c r="A85" s="84" t="s">
        <v>145</v>
      </c>
      <c r="B85" s="75">
        <v>-5.7065411227613379E-4</v>
      </c>
      <c r="C85" s="75">
        <v>2.3415665835788374E-3</v>
      </c>
      <c r="D85" s="85"/>
    </row>
    <row r="86" spans="1:4" ht="13" x14ac:dyDescent="0.3">
      <c r="A86" s="84" t="s">
        <v>146</v>
      </c>
      <c r="B86" s="75">
        <v>8.9966892183676091E-3</v>
      </c>
      <c r="C86" s="75">
        <v>9.3009072196386291E-3</v>
      </c>
      <c r="D86" s="85"/>
    </row>
    <row r="87" spans="1:4" ht="13" x14ac:dyDescent="0.3">
      <c r="A87" s="84" t="s">
        <v>147</v>
      </c>
      <c r="B87" s="75">
        <v>9.8117595755504352E-3</v>
      </c>
      <c r="C87" s="75">
        <v>3.6728135281964172E-3</v>
      </c>
      <c r="D87" s="85"/>
    </row>
    <row r="88" spans="1:4" ht="13" x14ac:dyDescent="0.3">
      <c r="A88" s="84" t="s">
        <v>148</v>
      </c>
      <c r="B88" s="75">
        <v>1.1468058516503754E-2</v>
      </c>
      <c r="C88" s="75">
        <v>-3.8243842741327342E-4</v>
      </c>
      <c r="D88" s="85"/>
    </row>
    <row r="89" spans="1:4" ht="13" x14ac:dyDescent="0.3">
      <c r="A89" s="84" t="s">
        <v>149</v>
      </c>
      <c r="B89" s="75">
        <v>4.2820228866740691E-3</v>
      </c>
      <c r="C89" s="75">
        <v>2.5304807913504525E-3</v>
      </c>
      <c r="D89" s="85"/>
    </row>
    <row r="90" spans="1:4" ht="13" x14ac:dyDescent="0.3">
      <c r="A90" s="84" t="s">
        <v>150</v>
      </c>
      <c r="B90" s="75">
        <v>5.1706308169590992E-4</v>
      </c>
      <c r="C90" s="75">
        <v>1.5654205607476563E-2</v>
      </c>
      <c r="D90" s="85"/>
    </row>
    <row r="91" spans="1:4" ht="13" x14ac:dyDescent="0.3">
      <c r="A91" s="84" t="s">
        <v>151</v>
      </c>
      <c r="B91" s="75">
        <v>-5.8745777647231656E-3</v>
      </c>
      <c r="C91" s="75">
        <v>-1.3294397909782447E-2</v>
      </c>
      <c r="D91" s="85"/>
    </row>
    <row r="92" spans="1:4" ht="13" x14ac:dyDescent="0.3">
      <c r="A92" s="84" t="s">
        <v>152</v>
      </c>
      <c r="B92" s="75">
        <v>5.8780308596629975E-4</v>
      </c>
      <c r="C92" s="75">
        <v>-1.6877637130801601E-3</v>
      </c>
      <c r="D92" s="85"/>
    </row>
    <row r="93" spans="1:4" ht="13" x14ac:dyDescent="0.3">
      <c r="A93" s="84" t="s">
        <v>153</v>
      </c>
      <c r="B93" s="75">
        <v>3.6751194413814402E-4</v>
      </c>
      <c r="C93" s="75">
        <v>-3.7450321002752145E-3</v>
      </c>
      <c r="D93" s="85"/>
    </row>
    <row r="94" spans="1:4" ht="13" x14ac:dyDescent="0.3">
      <c r="A94" s="84" t="s">
        <v>154</v>
      </c>
      <c r="B94" s="75">
        <v>4.4120891241998224E-4</v>
      </c>
      <c r="C94" s="75">
        <v>-1.2453770095856333E-2</v>
      </c>
      <c r="D94" s="85"/>
    </row>
    <row r="95" spans="1:4" ht="13" x14ac:dyDescent="0.3">
      <c r="A95" s="84" t="s">
        <v>155</v>
      </c>
      <c r="B95" s="75">
        <v>3.5421740092983081E-3</v>
      </c>
      <c r="C95" s="75">
        <v>-9.9387236586458236E-3</v>
      </c>
      <c r="D95" s="85"/>
    </row>
    <row r="96" spans="1:4" ht="13" x14ac:dyDescent="0.3">
      <c r="A96" s="84" t="s">
        <v>156</v>
      </c>
      <c r="B96" s="75">
        <v>1.157061809495377E-2</v>
      </c>
      <c r="C96" s="75">
        <v>8.2881253767329282E-3</v>
      </c>
      <c r="D96" s="85"/>
    </row>
    <row r="97" spans="1:4" ht="13" x14ac:dyDescent="0.3">
      <c r="A97" s="84" t="s">
        <v>157</v>
      </c>
      <c r="B97" s="75">
        <v>6.9909043072990031E-3</v>
      </c>
      <c r="C97" s="75">
        <v>1.2202562538132964E-2</v>
      </c>
      <c r="D97" s="85"/>
    </row>
    <row r="98" spans="1:4" ht="13" x14ac:dyDescent="0.3">
      <c r="A98" s="84" t="s">
        <v>158</v>
      </c>
      <c r="B98" s="75">
        <v>-4.0428239874223783E-3</v>
      </c>
      <c r="C98" s="75">
        <v>-5.9889318474717007E-3</v>
      </c>
      <c r="D98" s="85"/>
    </row>
    <row r="99" spans="1:4" ht="13" x14ac:dyDescent="0.3">
      <c r="A99" s="84" t="s">
        <v>159</v>
      </c>
      <c r="B99" s="75">
        <v>-1.2711230746222618E-3</v>
      </c>
      <c r="C99" s="75">
        <v>-3.3245183226293749E-3</v>
      </c>
      <c r="D99" s="85"/>
    </row>
    <row r="100" spans="1:4" ht="13" x14ac:dyDescent="0.3">
      <c r="A100" s="84" t="s">
        <v>160</v>
      </c>
      <c r="B100" s="75">
        <v>8.8255261371351316E-3</v>
      </c>
      <c r="C100" s="75">
        <v>4.1729893778450905E-3</v>
      </c>
      <c r="D100" s="85"/>
    </row>
    <row r="101" spans="1:4" ht="13" x14ac:dyDescent="0.3">
      <c r="A101" s="84" t="s">
        <v>161</v>
      </c>
      <c r="B101" s="75">
        <v>3.6338859868270995E-3</v>
      </c>
      <c r="C101" s="75">
        <v>9.0338386158322365E-3</v>
      </c>
      <c r="D101" s="85"/>
    </row>
    <row r="102" spans="1:4" ht="13" x14ac:dyDescent="0.3">
      <c r="A102" s="84" t="s">
        <v>162</v>
      </c>
      <c r="B102" s="75">
        <v>-8.6310417292104966E-3</v>
      </c>
      <c r="C102" s="75">
        <v>1.1303809228863487E-2</v>
      </c>
      <c r="D102" s="85"/>
    </row>
    <row r="103" spans="1:4" ht="13" x14ac:dyDescent="0.3">
      <c r="A103" s="84" t="s">
        <v>163</v>
      </c>
      <c r="B103" s="75">
        <v>1.6245900388986424E-2</v>
      </c>
      <c r="C103" s="75">
        <v>2.1269866371471477E-2</v>
      </c>
      <c r="D103" s="85"/>
    </row>
    <row r="104" spans="1:4" ht="13" x14ac:dyDescent="0.3">
      <c r="A104" s="84" t="s">
        <v>164</v>
      </c>
      <c r="B104" s="75">
        <v>-1.1427700746610215E-3</v>
      </c>
      <c r="C104" s="75">
        <v>-2.3664904945964911E-3</v>
      </c>
      <c r="D104" s="85"/>
    </row>
    <row r="105" spans="1:4" ht="13" x14ac:dyDescent="0.3">
      <c r="A105" s="84" t="s">
        <v>165</v>
      </c>
      <c r="B105" s="75">
        <v>-1.114961579026663E-2</v>
      </c>
      <c r="C105" s="75">
        <v>-1.5302159391020762E-2</v>
      </c>
      <c r="D105" s="85"/>
    </row>
    <row r="106" spans="1:4" ht="13" x14ac:dyDescent="0.3">
      <c r="A106" s="84" t="s">
        <v>166</v>
      </c>
      <c r="B106" s="75">
        <v>1.5375200795532611E-2</v>
      </c>
      <c r="C106" s="75">
        <v>6.4102564102564681E-3</v>
      </c>
      <c r="D106" s="85"/>
    </row>
    <row r="107" spans="1:4" ht="13" x14ac:dyDescent="0.3">
      <c r="A107" s="84" t="s">
        <v>167</v>
      </c>
      <c r="B107" s="75">
        <v>5.6927455958151185E-3</v>
      </c>
      <c r="C107" s="75">
        <v>5.1862329090051592E-3</v>
      </c>
      <c r="D107" s="85"/>
    </row>
    <row r="108" spans="1:4" ht="13" x14ac:dyDescent="0.3">
      <c r="A108" s="84" t="s">
        <v>168</v>
      </c>
      <c r="B108" s="75">
        <v>2.6224450443502272E-3</v>
      </c>
      <c r="C108" s="75">
        <v>-4.7704700086024822E-3</v>
      </c>
      <c r="D108" s="85"/>
    </row>
    <row r="109" spans="1:4" ht="13" x14ac:dyDescent="0.3">
      <c r="A109" s="84" t="s">
        <v>169</v>
      </c>
      <c r="B109" s="75">
        <v>2.7068832173240982E-3</v>
      </c>
      <c r="C109" s="75">
        <v>9.5531343754935109E-3</v>
      </c>
      <c r="D109" s="85"/>
    </row>
    <row r="110" spans="1:4" ht="13" x14ac:dyDescent="0.3">
      <c r="A110" s="84" t="s">
        <v>170</v>
      </c>
      <c r="B110" s="75">
        <v>-8.5116172072694646E-3</v>
      </c>
      <c r="C110" s="75">
        <v>-2.0796289137997664E-2</v>
      </c>
      <c r="D110" s="85"/>
    </row>
    <row r="111" spans="1:4" ht="13" x14ac:dyDescent="0.3">
      <c r="A111" s="84" t="s">
        <v>171</v>
      </c>
      <c r="B111" s="75">
        <v>-1.1820868379177129E-2</v>
      </c>
      <c r="C111" s="75">
        <v>-1.2444648037868343E-2</v>
      </c>
      <c r="D111" s="85"/>
    </row>
    <row r="112" spans="1:4" ht="13" x14ac:dyDescent="0.3">
      <c r="A112" s="84" t="s">
        <v>172</v>
      </c>
      <c r="B112" s="75">
        <v>-2.4943310657595304E-3</v>
      </c>
      <c r="C112" s="75">
        <v>-3.3480444376807013E-3</v>
      </c>
      <c r="D112" s="85"/>
    </row>
    <row r="113" spans="1:4" ht="13" x14ac:dyDescent="0.3">
      <c r="A113" s="84" t="s">
        <v>173</v>
      </c>
      <c r="B113" s="75">
        <v>-3.7650602409639421E-3</v>
      </c>
      <c r="C113" s="75">
        <v>-7.6086129498739453E-5</v>
      </c>
      <c r="D113" s="85"/>
    </row>
    <row r="114" spans="1:4" ht="13" x14ac:dyDescent="0.3">
      <c r="A114" s="84" t="s">
        <v>174</v>
      </c>
      <c r="B114" s="75">
        <v>-5.9880239520958131E-3</v>
      </c>
      <c r="C114" s="75">
        <v>-1.6978309648466583E-2</v>
      </c>
      <c r="D114" s="85"/>
    </row>
    <row r="115" spans="1:4" ht="13" x14ac:dyDescent="0.3">
      <c r="A115" s="84" t="s">
        <v>175</v>
      </c>
      <c r="B115" s="75">
        <v>1.6510690101194592E-2</v>
      </c>
      <c r="C115" s="75">
        <v>1.3646702047005178E-2</v>
      </c>
      <c r="D115" s="85"/>
    </row>
    <row r="116" spans="1:4" ht="13" x14ac:dyDescent="0.3">
      <c r="A116" s="84" t="s">
        <v>176</v>
      </c>
      <c r="B116" s="75">
        <v>-1.5214910612398476E-4</v>
      </c>
      <c r="C116" s="75">
        <v>-1.2115704982583416E-3</v>
      </c>
      <c r="D116" s="85"/>
    </row>
    <row r="117" spans="1:4" ht="13" x14ac:dyDescent="0.3">
      <c r="A117" s="84" t="s">
        <v>177</v>
      </c>
      <c r="B117" s="75">
        <v>-1.1431149883432265E-2</v>
      </c>
      <c r="C117" s="75">
        <v>-4.4477949491142357E-3</v>
      </c>
      <c r="D117" s="85"/>
    </row>
    <row r="118" spans="1:4" ht="13" x14ac:dyDescent="0.3">
      <c r="A118" s="84" t="s">
        <v>178</v>
      </c>
      <c r="B118" s="75">
        <v>2.0346646571212696E-3</v>
      </c>
      <c r="C118" s="75">
        <v>-5.1747412629368356E-3</v>
      </c>
      <c r="D118" s="85"/>
    </row>
    <row r="119" spans="1:4" ht="13" x14ac:dyDescent="0.3">
      <c r="A119" s="84" t="s">
        <v>179</v>
      </c>
      <c r="B119" s="75">
        <v>-8.8878930465307506E-3</v>
      </c>
      <c r="C119" s="75">
        <v>-1.1270947649414283E-2</v>
      </c>
      <c r="D119" s="85"/>
    </row>
    <row r="120" spans="1:4" ht="13" x14ac:dyDescent="0.3">
      <c r="A120" s="84" t="s">
        <v>180</v>
      </c>
      <c r="B120" s="75">
        <v>-3.9428656449933654E-3</v>
      </c>
      <c r="C120" s="75">
        <v>4.0202501488983064E-3</v>
      </c>
      <c r="D120" s="85"/>
    </row>
    <row r="121" spans="1:4" ht="13" x14ac:dyDescent="0.3">
      <c r="A121" s="84" t="s">
        <v>181</v>
      </c>
      <c r="B121" s="75">
        <v>-3.1148027291604727E-3</v>
      </c>
      <c r="C121" s="75">
        <v>2.9119689389978821E-3</v>
      </c>
      <c r="D121" s="85"/>
    </row>
    <row r="122" spans="1:4" ht="13" x14ac:dyDescent="0.3">
      <c r="A122" s="84" t="s">
        <v>182</v>
      </c>
      <c r="B122" s="75">
        <v>2.0819138466197352E-2</v>
      </c>
      <c r="C122" s="75">
        <v>2.9122483479330111E-2</v>
      </c>
      <c r="D122" s="85"/>
    </row>
    <row r="123" spans="1:4" ht="13" x14ac:dyDescent="0.3">
      <c r="A123" s="84" t="s">
        <v>183</v>
      </c>
      <c r="B123" s="75">
        <v>-1.5118300703000998E-3</v>
      </c>
      <c r="C123" s="75">
        <v>-9.8151107053185763E-3</v>
      </c>
      <c r="D123" s="85"/>
    </row>
    <row r="124" spans="1:4" ht="13" x14ac:dyDescent="0.3">
      <c r="A124" s="84" t="s">
        <v>184</v>
      </c>
      <c r="B124" s="75">
        <v>4.8613748575768792E-3</v>
      </c>
      <c r="C124" s="75">
        <v>2.4715421799469953E-2</v>
      </c>
      <c r="D124" s="85"/>
    </row>
    <row r="125" spans="1:4" ht="13" x14ac:dyDescent="0.3">
      <c r="A125" s="84" t="s">
        <v>185</v>
      </c>
      <c r="B125" s="75">
        <v>-1.0150375939849673E-2</v>
      </c>
      <c r="C125" s="75">
        <v>-1.5731716675619765E-2</v>
      </c>
      <c r="D125" s="85"/>
    </row>
    <row r="126" spans="1:4" ht="13" x14ac:dyDescent="0.3">
      <c r="A126" s="84" t="s">
        <v>186</v>
      </c>
      <c r="B126" s="75">
        <v>-1.7652706994608032E-2</v>
      </c>
      <c r="C126" s="75">
        <v>-2.2137175446495488E-2</v>
      </c>
      <c r="D126" s="85"/>
    </row>
    <row r="127" spans="1:4" ht="13" x14ac:dyDescent="0.3">
      <c r="A127" s="84" t="s">
        <v>187</v>
      </c>
      <c r="B127" s="75">
        <v>-2.0638313554950508E-3</v>
      </c>
      <c r="C127" s="75">
        <v>6.4194547239634038E-3</v>
      </c>
      <c r="D127" s="85"/>
    </row>
    <row r="128" spans="1:4" ht="13" x14ac:dyDescent="0.3">
      <c r="A128" s="84" t="s">
        <v>188</v>
      </c>
      <c r="B128" s="75">
        <v>5.3353093738422348E-3</v>
      </c>
      <c r="C128" s="75">
        <v>3.0218327415571536E-4</v>
      </c>
      <c r="D128" s="85"/>
    </row>
    <row r="129" spans="1:4" ht="13" x14ac:dyDescent="0.3">
      <c r="A129" s="84" t="s">
        <v>189</v>
      </c>
      <c r="B129" s="75">
        <v>-9.0321633132620059E-3</v>
      </c>
      <c r="C129" s="75">
        <v>5.3926781102841253E-3</v>
      </c>
      <c r="D129" s="85"/>
    </row>
    <row r="130" spans="1:4" ht="13" x14ac:dyDescent="0.3">
      <c r="A130" s="84" t="s">
        <v>190</v>
      </c>
      <c r="B130" s="75">
        <v>2.7982326951399303E-3</v>
      </c>
      <c r="C130" s="75">
        <v>1.2379853902345138E-2</v>
      </c>
      <c r="D130" s="85"/>
    </row>
    <row r="131" spans="1:4" ht="13" x14ac:dyDescent="0.3">
      <c r="A131" s="84" t="s">
        <v>191</v>
      </c>
      <c r="B131" s="75">
        <v>-4.1798049424360472E-3</v>
      </c>
      <c r="C131" s="75">
        <v>8.6868843558520481E-3</v>
      </c>
      <c r="D131" s="85"/>
    </row>
    <row r="132" spans="1:4" ht="13" x14ac:dyDescent="0.3">
      <c r="A132" s="84" t="s">
        <v>192</v>
      </c>
      <c r="B132" s="75">
        <v>3.9405487804878105E-2</v>
      </c>
      <c r="C132" s="75">
        <v>2.8000311114569003E-3</v>
      </c>
      <c r="D132" s="85"/>
    </row>
    <row r="133" spans="1:4" ht="13" x14ac:dyDescent="0.3">
      <c r="A133" s="84" t="s">
        <v>193</v>
      </c>
      <c r="B133" s="75">
        <v>1.0241010241010311E-2</v>
      </c>
      <c r="C133" s="75">
        <v>3.5123321885731237E-3</v>
      </c>
      <c r="D133" s="85"/>
    </row>
    <row r="134" spans="1:4" ht="13" x14ac:dyDescent="0.3">
      <c r="A134" s="84" t="s">
        <v>194</v>
      </c>
      <c r="B134" s="75">
        <v>-8.4628404369910823E-4</v>
      </c>
      <c r="C134" s="75">
        <v>3.5247121485078941E-3</v>
      </c>
      <c r="D134" s="85"/>
    </row>
    <row r="135" spans="1:4" ht="13" x14ac:dyDescent="0.3">
      <c r="A135" s="84" t="s">
        <v>195</v>
      </c>
      <c r="B135" s="75">
        <v>7.5187969924812355E-3</v>
      </c>
      <c r="C135" s="75">
        <v>9.5682429226633565E-3</v>
      </c>
      <c r="D135" s="85"/>
    </row>
    <row r="136" spans="1:4" ht="13" x14ac:dyDescent="0.3">
      <c r="A136" s="84" t="s">
        <v>196</v>
      </c>
      <c r="B136" s="75">
        <v>4.8290365293247005E-3</v>
      </c>
      <c r="C136" s="75">
        <v>7.0074852683547975E-3</v>
      </c>
      <c r="D136" s="85"/>
    </row>
    <row r="137" spans="1:4" ht="13" x14ac:dyDescent="0.3">
      <c r="A137" s="84" t="s">
        <v>197</v>
      </c>
      <c r="B137" s="75">
        <v>4.3022528160200722E-3</v>
      </c>
      <c r="C137" s="75">
        <v>7.8651685393258744E-3</v>
      </c>
      <c r="D137" s="85"/>
    </row>
    <row r="138" spans="1:4" ht="13" x14ac:dyDescent="0.3">
      <c r="A138" s="84" t="s">
        <v>198</v>
      </c>
      <c r="B138" s="75">
        <v>7.4074074074072906E-3</v>
      </c>
      <c r="C138" s="75">
        <v>-4.7923322683706754E-3</v>
      </c>
      <c r="D138" s="85"/>
    </row>
    <row r="139" spans="1:4" ht="13" x14ac:dyDescent="0.3">
      <c r="A139" s="84" t="s">
        <v>199</v>
      </c>
      <c r="B139" s="75">
        <v>3.9556962025317369E-3</v>
      </c>
      <c r="C139" s="75">
        <v>2.6427484583967189E-3</v>
      </c>
      <c r="D139" s="85"/>
    </row>
    <row r="140" spans="1:4" ht="13" x14ac:dyDescent="0.3">
      <c r="A140" s="84" t="s">
        <v>200</v>
      </c>
      <c r="B140" s="75">
        <v>-2.8400126222783584E-3</v>
      </c>
      <c r="C140" s="75">
        <v>7.1785771898693384E-3</v>
      </c>
      <c r="D140" s="85"/>
    </row>
    <row r="141" spans="1:4" ht="13" x14ac:dyDescent="0.3">
      <c r="A141" s="84" t="s">
        <v>201</v>
      </c>
      <c r="B141" s="75">
        <v>1.0603523877860233E-2</v>
      </c>
      <c r="C141" s="75">
        <v>4.4559669448270044E-3</v>
      </c>
      <c r="D141" s="85"/>
    </row>
    <row r="142" spans="1:4" ht="13" x14ac:dyDescent="0.3">
      <c r="A142" s="84" t="s">
        <v>202</v>
      </c>
      <c r="B142" s="75">
        <v>-5.5498295409497312E-3</v>
      </c>
      <c r="C142" s="75">
        <v>-1.3901094511464367E-2</v>
      </c>
      <c r="D142" s="85"/>
    </row>
    <row r="143" spans="1:4" ht="13" x14ac:dyDescent="0.3">
      <c r="A143" s="84" t="s">
        <v>203</v>
      </c>
      <c r="B143" s="75">
        <v>3.3410229894200796E-3</v>
      </c>
      <c r="C143" s="75">
        <v>1.2456523497533012E-2</v>
      </c>
      <c r="D143" s="85"/>
    </row>
    <row r="144" spans="1:4" ht="13" x14ac:dyDescent="0.3">
      <c r="A144" s="84" t="s">
        <v>204</v>
      </c>
      <c r="B144" s="75">
        <v>-7.9484937604332878E-4</v>
      </c>
      <c r="C144" s="75">
        <v>9.2244897959183302E-3</v>
      </c>
      <c r="D144" s="85"/>
    </row>
    <row r="145" spans="1:4" ht="13" x14ac:dyDescent="0.3">
      <c r="A145" s="84" t="s">
        <v>205</v>
      </c>
      <c r="B145" s="75">
        <v>-1.0616546083674164E-2</v>
      </c>
      <c r="C145" s="75">
        <v>-1.6696098892278039E-2</v>
      </c>
      <c r="D145" s="85"/>
    </row>
    <row r="146" spans="1:4" ht="13" x14ac:dyDescent="0.3">
      <c r="A146" s="84" t="s">
        <v>206</v>
      </c>
      <c r="B146" s="75">
        <v>-2.9794574251213769E-3</v>
      </c>
      <c r="C146" s="75">
        <v>-9.0677696468342388E-3</v>
      </c>
      <c r="D146" s="85"/>
    </row>
    <row r="147" spans="1:4" ht="13" x14ac:dyDescent="0.3">
      <c r="A147" s="84" t="s">
        <v>207</v>
      </c>
      <c r="B147" s="75">
        <v>6.2764788953390232E-4</v>
      </c>
      <c r="C147" s="75">
        <v>1.5016954626190857E-2</v>
      </c>
      <c r="D147" s="85"/>
    </row>
    <row r="148" spans="1:4" ht="13" x14ac:dyDescent="0.3">
      <c r="A148" s="84" t="s">
        <v>208</v>
      </c>
      <c r="B148" s="75">
        <v>-2.5823616871430322E-3</v>
      </c>
      <c r="C148" s="75">
        <v>3.2399157621902292E-3</v>
      </c>
      <c r="D148" s="85"/>
    </row>
    <row r="149" spans="1:4" ht="13" x14ac:dyDescent="0.3">
      <c r="A149" s="84" t="s">
        <v>209</v>
      </c>
      <c r="B149" s="75">
        <v>3.1399638904152627E-3</v>
      </c>
      <c r="C149" s="75">
        <v>2.3799651712413883E-2</v>
      </c>
      <c r="D149" s="85"/>
    </row>
    <row r="150" spans="1:4" ht="13" x14ac:dyDescent="0.3">
      <c r="A150" s="84" t="s">
        <v>210</v>
      </c>
      <c r="B150" s="75">
        <v>-1.880435634255236E-3</v>
      </c>
      <c r="C150" s="75">
        <v>8.5305678681944497E-3</v>
      </c>
      <c r="D150" s="85"/>
    </row>
    <row r="151" spans="1:4" ht="13" x14ac:dyDescent="0.3">
      <c r="A151" s="84" t="s">
        <v>211</v>
      </c>
      <c r="B151" s="75">
        <v>6.6251281646817275E-3</v>
      </c>
      <c r="C151" s="75">
        <v>6.6951209306216673E-4</v>
      </c>
      <c r="D151" s="85"/>
    </row>
    <row r="152" spans="1:4" ht="13" x14ac:dyDescent="0.3">
      <c r="A152" s="84" t="s">
        <v>212</v>
      </c>
      <c r="B152" s="75">
        <v>9.0728213290887996E-3</v>
      </c>
      <c r="C152" s="75">
        <v>1.434634974533105E-2</v>
      </c>
      <c r="D152" s="85"/>
    </row>
    <row r="153" spans="1:4" ht="13" x14ac:dyDescent="0.3">
      <c r="A153" s="84" t="s">
        <v>213</v>
      </c>
      <c r="B153" s="75">
        <v>-1.6685205784204599E-3</v>
      </c>
      <c r="C153" s="75">
        <v>1.2636465228230026E-2</v>
      </c>
      <c r="D153" s="85"/>
    </row>
    <row r="154" spans="1:4" ht="13" x14ac:dyDescent="0.3">
      <c r="A154" s="84" t="s">
        <v>214</v>
      </c>
      <c r="B154" s="75">
        <v>-1.4640256791669881E-2</v>
      </c>
      <c r="C154" s="75">
        <v>-7.931093296947014E-3</v>
      </c>
      <c r="D154" s="85"/>
    </row>
    <row r="155" spans="1:4" ht="13" x14ac:dyDescent="0.3">
      <c r="A155" s="84" t="s">
        <v>215</v>
      </c>
      <c r="B155" s="75">
        <v>-8.3074534161491874E-3</v>
      </c>
      <c r="C155" s="75">
        <v>-8.1204533919809994E-3</v>
      </c>
      <c r="D155" s="85"/>
    </row>
    <row r="156" spans="1:4" ht="13" x14ac:dyDescent="0.3">
      <c r="A156" s="84" t="s">
        <v>216</v>
      </c>
      <c r="B156" s="75">
        <v>4.3668122270742746E-3</v>
      </c>
      <c r="C156" s="75">
        <v>1.7208742040956806E-2</v>
      </c>
      <c r="D156" s="85"/>
    </row>
    <row r="157" spans="1:4" ht="13" x14ac:dyDescent="0.3">
      <c r="A157" s="84" t="s">
        <v>217</v>
      </c>
      <c r="B157" s="75">
        <v>-2.5666951855021236E-3</v>
      </c>
      <c r="C157" s="75">
        <v>-1.0314595152140669E-3</v>
      </c>
      <c r="D157" s="85"/>
    </row>
    <row r="158" spans="1:4" ht="13" x14ac:dyDescent="0.3">
      <c r="A158" s="84" t="s">
        <v>218</v>
      </c>
      <c r="B158" s="75">
        <v>-7.9475308641975117E-3</v>
      </c>
      <c r="C158" s="75">
        <v>-1.0546011226399005E-2</v>
      </c>
      <c r="D158" s="85"/>
    </row>
    <row r="159" spans="1:4" ht="13" x14ac:dyDescent="0.3">
      <c r="A159" s="84" t="s">
        <v>219</v>
      </c>
      <c r="B159" s="75">
        <v>-7.5049777913922732E-3</v>
      </c>
      <c r="C159" s="75">
        <v>-1.7300459674049373E-2</v>
      </c>
      <c r="D159" s="85"/>
    </row>
    <row r="160" spans="1:4" ht="13" x14ac:dyDescent="0.3">
      <c r="A160" s="84" t="s">
        <v>220</v>
      </c>
      <c r="B160" s="75">
        <v>1.2405024034734077E-2</v>
      </c>
      <c r="C160" s="75">
        <v>7.9184567433241686E-3</v>
      </c>
      <c r="D160" s="85"/>
    </row>
    <row r="161" spans="1:4" ht="13" x14ac:dyDescent="0.3">
      <c r="A161" s="84" t="s">
        <v>221</v>
      </c>
      <c r="B161" s="75">
        <v>2.0977391034107096E-3</v>
      </c>
      <c r="C161" s="75">
        <v>6.4434082238235772E-3</v>
      </c>
      <c r="D161" s="85"/>
    </row>
    <row r="162" spans="1:4" ht="13" x14ac:dyDescent="0.3">
      <c r="A162" s="84" t="s">
        <v>222</v>
      </c>
      <c r="B162" s="75">
        <v>1.4783691254279588E-3</v>
      </c>
      <c r="C162" s="75">
        <v>2.3516140229087192E-2</v>
      </c>
      <c r="D162" s="85"/>
    </row>
    <row r="163" spans="1:4" ht="13" x14ac:dyDescent="0.3">
      <c r="A163" s="84" t="s">
        <v>223</v>
      </c>
      <c r="B163" s="75">
        <v>-6.7238581034082465E-3</v>
      </c>
      <c r="C163" s="75">
        <v>-1.2999393361643615E-3</v>
      </c>
      <c r="D163" s="85"/>
    </row>
    <row r="164" spans="1:4" ht="13" x14ac:dyDescent="0.3">
      <c r="A164" s="84" t="s">
        <v>224</v>
      </c>
      <c r="B164" s="75">
        <v>5.6738691123893086E-3</v>
      </c>
      <c r="C164" s="75">
        <v>-1.7302534821351573E-3</v>
      </c>
      <c r="D164" s="85"/>
    </row>
    <row r="165" spans="1:4" ht="13" x14ac:dyDescent="0.3">
      <c r="A165" s="84" t="s">
        <v>225</v>
      </c>
      <c r="B165" s="75">
        <v>3.118665211289571E-3</v>
      </c>
      <c r="C165" s="75">
        <v>2.2544004161970444E-3</v>
      </c>
      <c r="D165" s="85"/>
    </row>
    <row r="166" spans="1:4" ht="13" x14ac:dyDescent="0.3">
      <c r="A166" s="84" t="s">
        <v>226</v>
      </c>
      <c r="B166" s="75">
        <v>-1.0797470306956665E-2</v>
      </c>
      <c r="C166" s="75">
        <v>-7.145316804407699E-3</v>
      </c>
      <c r="D166" s="85"/>
    </row>
    <row r="167" spans="1:4" ht="13" x14ac:dyDescent="0.3">
      <c r="A167" s="84" t="s">
        <v>227</v>
      </c>
      <c r="B167" s="75">
        <v>-2.2908816880180847E-2</v>
      </c>
      <c r="C167" s="75">
        <v>-2.435746682345041E-2</v>
      </c>
      <c r="D167" s="85"/>
    </row>
    <row r="168" spans="1:4" ht="13" x14ac:dyDescent="0.3">
      <c r="A168" s="84" t="s">
        <v>228</v>
      </c>
      <c r="B168" s="75">
        <v>6.9813325239033806E-3</v>
      </c>
      <c r="C168" s="75">
        <v>1.6564207650273204E-2</v>
      </c>
      <c r="D168" s="85"/>
    </row>
    <row r="169" spans="1:4" ht="13" x14ac:dyDescent="0.3">
      <c r="A169" s="84" t="s">
        <v>229</v>
      </c>
      <c r="B169" s="75">
        <v>2.5104602510460866E-3</v>
      </c>
      <c r="C169" s="75">
        <v>8.5389804457391481E-5</v>
      </c>
      <c r="D169" s="85"/>
    </row>
    <row r="170" spans="1:4" ht="13" x14ac:dyDescent="0.3">
      <c r="A170" s="84" t="s">
        <v>230</v>
      </c>
      <c r="B170" s="75">
        <v>1.7493614056815505E-2</v>
      </c>
      <c r="C170" s="75">
        <v>2.0566448801742913E-2</v>
      </c>
      <c r="D170" s="85"/>
    </row>
    <row r="171" spans="1:4" ht="13" x14ac:dyDescent="0.3">
      <c r="A171" s="84" t="s">
        <v>231</v>
      </c>
      <c r="B171" s="75">
        <v>-3.8553473667976663E-3</v>
      </c>
      <c r="C171" s="75">
        <v>-6.4074811672005794E-3</v>
      </c>
      <c r="D171" s="85"/>
    </row>
    <row r="172" spans="1:4" ht="13" x14ac:dyDescent="0.3">
      <c r="A172" s="84" t="s">
        <v>232</v>
      </c>
      <c r="B172" s="75">
        <v>7.8489275722723028E-3</v>
      </c>
      <c r="C172" s="75">
        <v>1.9509180790960395E-2</v>
      </c>
      <c r="D172" s="85"/>
    </row>
    <row r="173" spans="1:4" ht="13" x14ac:dyDescent="0.3">
      <c r="A173" s="84" t="s">
        <v>233</v>
      </c>
      <c r="B173" s="75">
        <v>-5.2566481137910782E-3</v>
      </c>
      <c r="C173" s="75">
        <v>-2.8306742151312379E-2</v>
      </c>
      <c r="D173" s="85"/>
    </row>
    <row r="174" spans="1:4" ht="13" x14ac:dyDescent="0.3">
      <c r="A174" s="84" t="s">
        <v>234</v>
      </c>
      <c r="B174" s="75">
        <v>-1.5674935321868779E-2</v>
      </c>
      <c r="C174" s="75">
        <v>-1.9759522408139312E-2</v>
      </c>
      <c r="D174" s="85"/>
    </row>
    <row r="175" spans="1:4" ht="13" x14ac:dyDescent="0.3">
      <c r="A175" s="84" t="s">
        <v>235</v>
      </c>
      <c r="B175" s="75">
        <v>-7.101843457237726E-3</v>
      </c>
      <c r="C175" s="75">
        <v>-6.1006184188533326E-3</v>
      </c>
      <c r="D175" s="85"/>
    </row>
    <row r="176" spans="1:4" ht="13" x14ac:dyDescent="0.3">
      <c r="A176" s="84" t="s">
        <v>236</v>
      </c>
      <c r="B176" s="75">
        <v>1.3398667789602518E-2</v>
      </c>
      <c r="C176" s="75">
        <v>2.4837273038711815E-2</v>
      </c>
      <c r="D176" s="85"/>
    </row>
    <row r="177" spans="1:4" ht="13" x14ac:dyDescent="0.3">
      <c r="A177" s="84" t="s">
        <v>237</v>
      </c>
      <c r="B177" s="75">
        <v>-8.4269662921347462E-3</v>
      </c>
      <c r="C177" s="75">
        <v>-6.6360387953037355E-3</v>
      </c>
      <c r="D177" s="85"/>
    </row>
    <row r="178" spans="1:4" ht="13" x14ac:dyDescent="0.3">
      <c r="A178" s="84" t="s">
        <v>238</v>
      </c>
      <c r="B178" s="75">
        <v>-2.272382972277014E-3</v>
      </c>
      <c r="C178" s="75">
        <v>-5.4996192571282803E-3</v>
      </c>
      <c r="D178" s="85"/>
    </row>
    <row r="179" spans="1:4" ht="13" x14ac:dyDescent="0.3">
      <c r="A179" s="84" t="s">
        <v>239</v>
      </c>
      <c r="B179" s="75">
        <v>-1.5657620041753584E-2</v>
      </c>
      <c r="C179" s="75">
        <v>-1.0796786072982978E-2</v>
      </c>
      <c r="D179" s="85"/>
    </row>
    <row r="180" spans="1:4" ht="13" x14ac:dyDescent="0.3">
      <c r="A180" s="84" t="s">
        <v>240</v>
      </c>
      <c r="B180" s="75">
        <v>-4.6753246753246554E-3</v>
      </c>
      <c r="C180" s="75">
        <v>-1.6949152542372899E-2</v>
      </c>
      <c r="D180" s="85"/>
    </row>
    <row r="181" spans="1:4" ht="13" x14ac:dyDescent="0.3">
      <c r="A181" s="84" t="s">
        <v>241</v>
      </c>
      <c r="B181" s="75">
        <v>-1.6566924536564123E-2</v>
      </c>
      <c r="C181" s="75">
        <v>-2.6277840089729106E-2</v>
      </c>
      <c r="D181" s="85"/>
    </row>
    <row r="182" spans="1:4" ht="13" x14ac:dyDescent="0.3">
      <c r="A182" s="84" t="s">
        <v>242</v>
      </c>
      <c r="B182" s="75">
        <v>2.634274842675287E-3</v>
      </c>
      <c r="C182" s="75">
        <v>-1.3670485973923382E-2</v>
      </c>
      <c r="D182" s="85"/>
    </row>
    <row r="183" spans="1:4" ht="13" x14ac:dyDescent="0.3">
      <c r="A183" s="84" t="s">
        <v>243</v>
      </c>
      <c r="B183" s="75">
        <v>1.252130102985859E-2</v>
      </c>
      <c r="C183" s="75">
        <v>-3.0723176303765606E-3</v>
      </c>
      <c r="D183" s="85"/>
    </row>
    <row r="184" spans="1:4" ht="13" x14ac:dyDescent="0.3">
      <c r="A184" s="84" t="s">
        <v>244</v>
      </c>
      <c r="B184" s="75">
        <v>-6.1119293078057404E-3</v>
      </c>
      <c r="C184" s="75">
        <v>2.0524155352067484E-3</v>
      </c>
      <c r="D184" s="85"/>
    </row>
    <row r="185" spans="1:4" ht="13" x14ac:dyDescent="0.3">
      <c r="A185" s="84" t="s">
        <v>245</v>
      </c>
      <c r="B185" s="75">
        <v>-2.2177419354838666E-2</v>
      </c>
      <c r="C185" s="75">
        <v>-1.7336485421591715E-3</v>
      </c>
      <c r="D185" s="85"/>
    </row>
    <row r="186" spans="1:4" ht="13" x14ac:dyDescent="0.3">
      <c r="A186" s="84" t="s">
        <v>246</v>
      </c>
      <c r="B186" s="75">
        <v>-5.0150451354061439E-3</v>
      </c>
      <c r="C186" s="75">
        <v>1.9739439399921043E-3</v>
      </c>
      <c r="D186" s="85"/>
    </row>
    <row r="187" spans="1:4" ht="13" x14ac:dyDescent="0.3">
      <c r="A187" s="84" t="s">
        <v>247</v>
      </c>
      <c r="B187" s="75">
        <v>3.5834587543893422E-4</v>
      </c>
      <c r="C187" s="75">
        <v>-1.5789058182676263E-4</v>
      </c>
      <c r="D187" s="85"/>
    </row>
    <row r="188" spans="1:4" ht="13" x14ac:dyDescent="0.3">
      <c r="A188" s="84" t="s">
        <v>248</v>
      </c>
      <c r="B188" s="75">
        <v>-1.1407113504321952E-2</v>
      </c>
      <c r="C188" s="75">
        <v>-6.3539378726074859E-3</v>
      </c>
      <c r="D188" s="85"/>
    </row>
    <row r="189" spans="1:4" ht="13" x14ac:dyDescent="0.3">
      <c r="A189" s="84" t="s">
        <v>249</v>
      </c>
      <c r="B189" s="75">
        <v>-3.9520112914608677E-3</v>
      </c>
      <c r="C189" s="75">
        <v>-1.6446080350849225E-3</v>
      </c>
      <c r="D189" s="85"/>
    </row>
    <row r="190" spans="1:4" ht="13" x14ac:dyDescent="0.3">
      <c r="A190" s="84" t="s">
        <v>250</v>
      </c>
      <c r="B190" s="75">
        <v>7.4653394952009788E-3</v>
      </c>
      <c r="C190" s="75">
        <v>7.053291536050424E-4</v>
      </c>
      <c r="D190" s="85"/>
    </row>
    <row r="191" spans="1:4" ht="13" x14ac:dyDescent="0.3">
      <c r="A191" s="84" t="s">
        <v>251</v>
      </c>
      <c r="B191" s="75">
        <v>1.0676156583628717E-3</v>
      </c>
      <c r="C191" s="75">
        <v>-5.0682261208577443E-3</v>
      </c>
      <c r="D191" s="85"/>
    </row>
    <row r="192" spans="1:4" ht="13" x14ac:dyDescent="0.3">
      <c r="A192" s="84" t="s">
        <v>252</v>
      </c>
      <c r="B192" s="75">
        <v>5.7985539408690646E-3</v>
      </c>
      <c r="C192" s="75">
        <v>1.2153736879488645E-2</v>
      </c>
      <c r="D192" s="85"/>
    </row>
    <row r="193" spans="1:4" ht="13" x14ac:dyDescent="0.3">
      <c r="A193" s="84" t="s">
        <v>253</v>
      </c>
      <c r="B193" s="75">
        <v>7.8807852127819238E-4</v>
      </c>
      <c r="C193" s="75">
        <v>1.5786565632643478E-4</v>
      </c>
      <c r="D193" s="85"/>
    </row>
    <row r="194" spans="1:4" ht="13" x14ac:dyDescent="0.3">
      <c r="A194" s="84" t="s">
        <v>254</v>
      </c>
      <c r="B194" s="75">
        <v>1.2912482065995708E-3</v>
      </c>
      <c r="C194" s="75">
        <v>9.3212237093690392E-3</v>
      </c>
      <c r="D194" s="85"/>
    </row>
    <row r="195" spans="1:4" ht="13" x14ac:dyDescent="0.3">
      <c r="A195" s="84" t="s">
        <v>255</v>
      </c>
      <c r="B195" s="75">
        <v>4.6846846846848094E-3</v>
      </c>
      <c r="C195" s="75">
        <v>9.0032154340835228E-3</v>
      </c>
      <c r="D195" s="85"/>
    </row>
    <row r="196" spans="1:4" ht="13" x14ac:dyDescent="0.3">
      <c r="A196" s="84" t="s">
        <v>256</v>
      </c>
      <c r="B196" s="75">
        <v>-2.8701435071753687E-2</v>
      </c>
      <c r="C196" s="75">
        <v>-2.8580352959550182E-2</v>
      </c>
      <c r="D196" s="85"/>
    </row>
    <row r="197" spans="1:4" ht="13" x14ac:dyDescent="0.3">
      <c r="A197" s="84" t="s">
        <v>257</v>
      </c>
      <c r="B197" s="75">
        <v>-4.945667316801257E-3</v>
      </c>
      <c r="C197" s="75">
        <v>1.6026658203744812E-2</v>
      </c>
      <c r="D197" s="85"/>
    </row>
    <row r="198" spans="1:4" ht="13" x14ac:dyDescent="0.3">
      <c r="A198" s="84" t="s">
        <v>258</v>
      </c>
      <c r="B198" s="75">
        <v>4.0139110273873436E-2</v>
      </c>
      <c r="C198" s="75">
        <v>1.4079974253761365E-2</v>
      </c>
      <c r="D198" s="85"/>
    </row>
    <row r="199" spans="1:4" ht="13" x14ac:dyDescent="0.3">
      <c r="A199" s="84" t="s">
        <v>259</v>
      </c>
      <c r="B199" s="75">
        <v>1.0543271342802566E-2</v>
      </c>
      <c r="C199" s="75">
        <v>3.7147702495357181E-3</v>
      </c>
      <c r="D199" s="85"/>
    </row>
    <row r="200" spans="1:4" ht="13" x14ac:dyDescent="0.3">
      <c r="A200" s="84" t="s">
        <v>260</v>
      </c>
      <c r="B200" s="75">
        <v>2.3377791098456554E-2</v>
      </c>
      <c r="C200" s="75">
        <v>1.6082711085582947E-2</v>
      </c>
      <c r="D200" s="85"/>
    </row>
    <row r="201" spans="1:4" ht="13" x14ac:dyDescent="0.3">
      <c r="A201" s="84" t="s">
        <v>261</v>
      </c>
      <c r="B201" s="75">
        <v>-2.7647014869610974E-3</v>
      </c>
      <c r="C201" s="75">
        <v>-5.7110222729867726E-3</v>
      </c>
      <c r="D201" s="85"/>
    </row>
    <row r="202" spans="1:4" ht="13" x14ac:dyDescent="0.3">
      <c r="A202" s="84" t="s">
        <v>262</v>
      </c>
      <c r="B202" s="75">
        <v>2.8591192068250039E-2</v>
      </c>
      <c r="C202" s="75">
        <v>1.4400397252337953E-2</v>
      </c>
      <c r="D202" s="85"/>
    </row>
    <row r="203" spans="1:4" ht="13" x14ac:dyDescent="0.3">
      <c r="A203" s="84" t="s">
        <v>263</v>
      </c>
      <c r="B203" s="75">
        <v>2.9291605642488444E-3</v>
      </c>
      <c r="C203" s="75">
        <v>9.2716338122285288E-3</v>
      </c>
      <c r="D203" s="85"/>
    </row>
    <row r="204" spans="1:4" ht="13" x14ac:dyDescent="0.3">
      <c r="A204" s="84" t="s">
        <v>264</v>
      </c>
      <c r="B204" s="75">
        <v>4.3353719904001137E-3</v>
      </c>
      <c r="C204" s="75">
        <v>-6.677796327211878E-4</v>
      </c>
      <c r="D204" s="85"/>
    </row>
    <row r="205" spans="1:4" ht="13" x14ac:dyDescent="0.3">
      <c r="A205" s="84" t="s">
        <v>265</v>
      </c>
      <c r="B205" s="75">
        <v>2.0945305090104303E-2</v>
      </c>
      <c r="C205" s="75">
        <v>2.8502747252747193E-2</v>
      </c>
      <c r="D205" s="85"/>
    </row>
    <row r="206" spans="1:4" ht="13" x14ac:dyDescent="0.3">
      <c r="A206" s="84" t="s">
        <v>266</v>
      </c>
      <c r="B206" s="75">
        <v>-1.0867015870533986E-2</v>
      </c>
      <c r="C206" s="75">
        <v>-1.820633850303436E-2</v>
      </c>
      <c r="D206" s="85"/>
    </row>
    <row r="207" spans="1:4" ht="13" x14ac:dyDescent="0.3">
      <c r="A207" s="84" t="s">
        <v>267</v>
      </c>
      <c r="B207" s="75">
        <v>9.9486774575603364E-3</v>
      </c>
      <c r="C207" s="75">
        <v>6.9597691393651967E-3</v>
      </c>
      <c r="D207" s="85"/>
    </row>
    <row r="208" spans="1:4" ht="13" x14ac:dyDescent="0.3">
      <c r="A208" s="84" t="s">
        <v>268</v>
      </c>
      <c r="B208" s="75">
        <v>-4.167321905960121E-3</v>
      </c>
      <c r="C208" s="75">
        <v>-9.9159663865546789E-3</v>
      </c>
      <c r="D208" s="85"/>
    </row>
    <row r="209" spans="1:4" ht="13" x14ac:dyDescent="0.3">
      <c r="A209" s="84" t="s">
        <v>269</v>
      </c>
      <c r="B209" s="75">
        <v>7.3663366336634345E-3</v>
      </c>
      <c r="C209" s="75">
        <v>1.1732698520659713E-2</v>
      </c>
      <c r="D209" s="85"/>
    </row>
    <row r="210" spans="1:4" ht="13" x14ac:dyDescent="0.3">
      <c r="A210" s="84" t="s">
        <v>270</v>
      </c>
      <c r="B210" s="75">
        <v>-6.2967335694608479E-3</v>
      </c>
      <c r="C210" s="75">
        <v>-3.1296326799538768E-2</v>
      </c>
      <c r="D210" s="85"/>
    </row>
    <row r="211" spans="1:4" ht="13" x14ac:dyDescent="0.3">
      <c r="A211" s="84" t="s">
        <v>271</v>
      </c>
      <c r="B211" s="75">
        <v>-1.4810794044665102E-2</v>
      </c>
      <c r="C211" s="75">
        <v>-1.3567308473474708E-2</v>
      </c>
      <c r="D211" s="85"/>
    </row>
    <row r="212" spans="1:4" ht="13" x14ac:dyDescent="0.3">
      <c r="A212" s="84" t="s">
        <v>272</v>
      </c>
      <c r="B212" s="75">
        <v>1.2422360248447561E-3</v>
      </c>
      <c r="C212" s="75">
        <v>9.7584776774826824E-4</v>
      </c>
      <c r="D212" s="85"/>
    </row>
    <row r="213" spans="1:4" ht="13" x14ac:dyDescent="0.3">
      <c r="A213" s="84" t="s">
        <v>273</v>
      </c>
      <c r="B213" s="75">
        <v>-8.0862533692722012E-3</v>
      </c>
      <c r="C213" s="75">
        <v>-4.5333117461345603E-3</v>
      </c>
      <c r="D213" s="85"/>
    </row>
    <row r="214" spans="1:4" ht="13" x14ac:dyDescent="0.3">
      <c r="A214" s="84" t="s">
        <v>274</v>
      </c>
      <c r="B214" s="75">
        <v>7.6045627376426098E-3</v>
      </c>
      <c r="C214" s="75">
        <v>-5.9547758912045943E-3</v>
      </c>
      <c r="D214" s="85"/>
    </row>
    <row r="215" spans="1:4" ht="13" x14ac:dyDescent="0.3">
      <c r="A215" s="84" t="s">
        <v>275</v>
      </c>
      <c r="B215" s="75">
        <v>2.7671451355661843E-2</v>
      </c>
      <c r="C215" s="75">
        <v>3.9394446303111355E-2</v>
      </c>
      <c r="D215" s="85"/>
    </row>
    <row r="216" spans="1:4" ht="13" x14ac:dyDescent="0.3">
      <c r="A216" s="84" t="s">
        <v>276</v>
      </c>
      <c r="B216" s="75">
        <v>-2.227880330999295E-3</v>
      </c>
      <c r="C216" s="75">
        <v>-8.7057457922228437E-3</v>
      </c>
      <c r="D216" s="85"/>
    </row>
    <row r="217" spans="1:4" ht="13" x14ac:dyDescent="0.3">
      <c r="A217" s="84" t="s">
        <v>277</v>
      </c>
      <c r="B217" s="75">
        <v>-1.7474185861794916E-3</v>
      </c>
      <c r="C217" s="75">
        <v>-8.2230079763177377E-3</v>
      </c>
      <c r="D217" s="85"/>
    </row>
    <row r="218" spans="1:4" ht="13" x14ac:dyDescent="0.3">
      <c r="A218" s="84" t="s">
        <v>278</v>
      </c>
      <c r="B218" s="75">
        <v>-6.627741833675386E-3</v>
      </c>
      <c r="C218" s="75">
        <v>-1.04963384865745E-2</v>
      </c>
      <c r="D218" s="85"/>
    </row>
    <row r="219" spans="1:4" ht="13" x14ac:dyDescent="0.3">
      <c r="A219" s="84" t="s">
        <v>279</v>
      </c>
      <c r="B219" s="75">
        <v>-3.9295818924865557E-3</v>
      </c>
      <c r="C219" s="75">
        <v>-4.293931783196963E-3</v>
      </c>
      <c r="D219" s="85"/>
    </row>
    <row r="220" spans="1:4" ht="13" x14ac:dyDescent="0.3">
      <c r="A220" s="84" t="s">
        <v>280</v>
      </c>
      <c r="B220" s="75">
        <v>-1.5715857300013986E-4</v>
      </c>
      <c r="C220" s="75">
        <v>3.2512395350727924E-3</v>
      </c>
      <c r="D220" s="85"/>
    </row>
    <row r="221" spans="1:4" ht="13" x14ac:dyDescent="0.3">
      <c r="A221" s="84" t="s">
        <v>281</v>
      </c>
      <c r="B221" s="75">
        <v>2.2004497269514832E-2</v>
      </c>
      <c r="C221" s="75">
        <v>3.6565843794759488E-2</v>
      </c>
      <c r="D221" s="85"/>
    </row>
    <row r="222" spans="1:4" ht="13" x14ac:dyDescent="0.3">
      <c r="A222" s="84" t="s">
        <v>282</v>
      </c>
      <c r="B222" s="75">
        <v>-8.2828926409684329E-3</v>
      </c>
      <c r="C222" s="75">
        <v>-1.4611872146118764E-2</v>
      </c>
      <c r="D222" s="85"/>
    </row>
    <row r="223" spans="1:4" ht="13" x14ac:dyDescent="0.3">
      <c r="A223" s="84" t="s">
        <v>283</v>
      </c>
      <c r="B223" s="75">
        <v>0</v>
      </c>
      <c r="C223" s="75">
        <v>-1.8177372024779946E-2</v>
      </c>
      <c r="D223" s="85"/>
    </row>
    <row r="224" spans="1:4" ht="13" x14ac:dyDescent="0.3">
      <c r="A224" s="84" t="s">
        <v>284</v>
      </c>
      <c r="B224" s="75">
        <v>-1.6372894633764137E-2</v>
      </c>
      <c r="C224" s="75">
        <v>-1.6750821511581224E-2</v>
      </c>
      <c r="D224" s="85"/>
    </row>
    <row r="225" spans="1:4" ht="13" x14ac:dyDescent="0.3">
      <c r="A225" s="84" t="s">
        <v>285</v>
      </c>
      <c r="B225" s="75">
        <v>3.1345505838097012E-4</v>
      </c>
      <c r="C225" s="75">
        <v>-2.7176085045160533E-3</v>
      </c>
      <c r="D225" s="85"/>
    </row>
    <row r="226" spans="1:4" ht="13" x14ac:dyDescent="0.3">
      <c r="A226" s="84" t="s">
        <v>286</v>
      </c>
      <c r="B226" s="75">
        <v>1.4911316904724634E-3</v>
      </c>
      <c r="C226" s="75">
        <v>1.6813450760607986E-3</v>
      </c>
      <c r="D226" s="85"/>
    </row>
    <row r="227" spans="1:4" ht="13" x14ac:dyDescent="0.3">
      <c r="A227" s="84" t="s">
        <v>287</v>
      </c>
      <c r="B227" s="75">
        <v>-1.9921544496577213E-2</v>
      </c>
      <c r="C227" s="75">
        <v>-2.929975907359899E-2</v>
      </c>
      <c r="D227" s="85"/>
    </row>
    <row r="228" spans="1:4" ht="13" x14ac:dyDescent="0.3">
      <c r="A228" s="84" t="s">
        <v>288</v>
      </c>
      <c r="B228" s="75">
        <v>1.3093037584719924E-3</v>
      </c>
      <c r="C228" s="75">
        <v>-1.1143559790962319E-2</v>
      </c>
      <c r="D228" s="85"/>
    </row>
    <row r="229" spans="1:4" ht="13" x14ac:dyDescent="0.3">
      <c r="A229" s="84" t="s">
        <v>289</v>
      </c>
      <c r="B229" s="75">
        <v>2.6322029879061033E-2</v>
      </c>
      <c r="C229" s="75">
        <v>3.813626934737515E-2</v>
      </c>
      <c r="D229" s="85"/>
    </row>
    <row r="230" spans="1:4" ht="13" x14ac:dyDescent="0.3">
      <c r="A230" s="84" t="s">
        <v>290</v>
      </c>
      <c r="B230" s="75">
        <v>-5.8153241650295276E-3</v>
      </c>
      <c r="C230" s="75">
        <v>2.6397888168946345E-3</v>
      </c>
      <c r="D230" s="85"/>
    </row>
    <row r="231" spans="1:4" ht="13" x14ac:dyDescent="0.3">
      <c r="A231" s="84" t="s">
        <v>291</v>
      </c>
      <c r="B231" s="75">
        <v>-1.5397709687403303E-2</v>
      </c>
      <c r="C231" s="75">
        <v>-1.504884966908286E-2</v>
      </c>
      <c r="D231" s="85"/>
    </row>
    <row r="232" spans="1:4" ht="13" x14ac:dyDescent="0.3">
      <c r="A232" s="84" t="s">
        <v>292</v>
      </c>
      <c r="B232" s="75">
        <v>2.0935101186321816E-3</v>
      </c>
      <c r="C232" s="75">
        <v>1.3738019169329064E-2</v>
      </c>
      <c r="D232" s="85"/>
    </row>
    <row r="233" spans="1:4" ht="13" x14ac:dyDescent="0.3">
      <c r="A233" s="84" t="s">
        <v>293</v>
      </c>
      <c r="B233" s="75">
        <v>3.415924945874426E-2</v>
      </c>
      <c r="C233" s="75">
        <v>4.0991103350794103E-2</v>
      </c>
      <c r="D233" s="85"/>
    </row>
    <row r="234" spans="1:4" ht="13" x14ac:dyDescent="0.3">
      <c r="A234" s="84" t="s">
        <v>294</v>
      </c>
      <c r="B234" s="75">
        <v>-7.8758949880668415E-3</v>
      </c>
      <c r="C234" s="75">
        <v>1.984227931823954E-2</v>
      </c>
      <c r="D234" s="85"/>
    </row>
    <row r="235" spans="1:4" ht="13" x14ac:dyDescent="0.3">
      <c r="A235" s="84" t="s">
        <v>295</v>
      </c>
      <c r="B235" s="75">
        <v>-8.7532528980363445E-3</v>
      </c>
      <c r="C235" s="75">
        <v>-1.3550815558343709E-2</v>
      </c>
      <c r="D235" s="85"/>
    </row>
    <row r="236" spans="1:4" ht="13" x14ac:dyDescent="0.3">
      <c r="A236" s="84" t="s">
        <v>296</v>
      </c>
      <c r="B236" s="75">
        <v>-1.0610907388624526E-2</v>
      </c>
      <c r="C236" s="75">
        <v>-3.9218837900827849E-2</v>
      </c>
      <c r="D236" s="85"/>
    </row>
    <row r="237" spans="1:4" ht="13" x14ac:dyDescent="0.3">
      <c r="A237" s="84" t="s">
        <v>297</v>
      </c>
      <c r="B237" s="75">
        <v>-4.5821683752718364E-3</v>
      </c>
      <c r="C237" s="75">
        <v>-2.0004725525714674E-2</v>
      </c>
      <c r="D237" s="85"/>
    </row>
    <row r="238" spans="1:4" ht="13" x14ac:dyDescent="0.3">
      <c r="A238" s="84" t="s">
        <v>298</v>
      </c>
      <c r="B238" s="75">
        <v>-1.7249274919859527E-2</v>
      </c>
      <c r="C238" s="75">
        <v>-3.5035719714242387E-2</v>
      </c>
      <c r="D238" s="85"/>
    </row>
    <row r="239" spans="1:4" ht="13" x14ac:dyDescent="0.3">
      <c r="A239" s="84" t="s">
        <v>299</v>
      </c>
      <c r="B239" s="75">
        <v>-1.510937382545291E-2</v>
      </c>
      <c r="C239" s="75">
        <v>-2.7206860860564681E-2</v>
      </c>
      <c r="D239" s="85"/>
    </row>
    <row r="240" spans="1:4" ht="13" x14ac:dyDescent="0.3">
      <c r="A240" s="84" t="s">
        <v>300</v>
      </c>
      <c r="B240" s="75">
        <v>-1.0782272456870879E-2</v>
      </c>
      <c r="C240" s="75">
        <v>-9.6646653975693483E-3</v>
      </c>
      <c r="D240" s="85"/>
    </row>
    <row r="241" spans="1:4" ht="13" x14ac:dyDescent="0.3">
      <c r="A241" s="84" t="s">
        <v>301</v>
      </c>
      <c r="B241" s="75">
        <v>3.7319002836245082E-3</v>
      </c>
      <c r="C241" s="75">
        <v>1.320474777448072E-2</v>
      </c>
      <c r="D241" s="85"/>
    </row>
    <row r="242" spans="1:4" ht="13" x14ac:dyDescent="0.3">
      <c r="A242" s="84" t="s">
        <v>302</v>
      </c>
      <c r="B242" s="75">
        <v>-9.9756151629350979E-3</v>
      </c>
      <c r="C242" s="75">
        <v>-1.8351296242353494E-2</v>
      </c>
      <c r="D242" s="85"/>
    </row>
    <row r="243" spans="1:4" ht="13" x14ac:dyDescent="0.3">
      <c r="A243" s="84" t="s">
        <v>303</v>
      </c>
      <c r="B243" s="75">
        <v>-8.644055380558225E-3</v>
      </c>
      <c r="C243" s="75">
        <v>-1.5415501541550195E-2</v>
      </c>
      <c r="D243" s="85"/>
    </row>
    <row r="244" spans="1:4" ht="13" x14ac:dyDescent="0.3">
      <c r="A244" s="84" t="s">
        <v>304</v>
      </c>
      <c r="B244" s="75">
        <v>1.0735969198874543E-2</v>
      </c>
      <c r="C244" s="75">
        <v>1.9741171309497613E-2</v>
      </c>
      <c r="D244" s="85"/>
    </row>
    <row r="245" spans="1:4" ht="13" x14ac:dyDescent="0.3">
      <c r="A245" s="84" t="s">
        <v>305</v>
      </c>
      <c r="B245" s="75">
        <v>3.3429908624916039E-3</v>
      </c>
      <c r="C245" s="75">
        <v>1.9682397673898566E-2</v>
      </c>
      <c r="D245" s="85"/>
    </row>
    <row r="246" spans="1:4" ht="13" x14ac:dyDescent="0.3">
      <c r="A246" s="84" t="s">
        <v>306</v>
      </c>
      <c r="B246" s="75">
        <v>-1.2254182565306675E-2</v>
      </c>
      <c r="C246" s="75">
        <v>-2.0305310057702149E-2</v>
      </c>
      <c r="D246" s="85"/>
    </row>
    <row r="247" spans="1:4" ht="13" x14ac:dyDescent="0.3">
      <c r="A247" s="84" t="s">
        <v>307</v>
      </c>
      <c r="B247" s="75">
        <v>-2.5616628851643551E-3</v>
      </c>
      <c r="C247" s="75">
        <v>7.5060710869086049E-3</v>
      </c>
      <c r="D247" s="85"/>
    </row>
    <row r="248" spans="1:4" ht="13" x14ac:dyDescent="0.3">
      <c r="A248" s="84" t="s">
        <v>308</v>
      </c>
      <c r="B248" s="75">
        <v>2.2740610328639251E-3</v>
      </c>
      <c r="C248" s="75">
        <v>-2.20926885434659E-2</v>
      </c>
      <c r="D248" s="85"/>
    </row>
    <row r="249" spans="1:4" ht="13" x14ac:dyDescent="0.3">
      <c r="A249" s="84" t="s">
        <v>309</v>
      </c>
      <c r="B249" s="75">
        <v>7.4643411425615236E-3</v>
      </c>
      <c r="C249" s="75">
        <v>1.7872839144447681E-2</v>
      </c>
      <c r="D249" s="85"/>
    </row>
    <row r="250" spans="1:4" ht="13" x14ac:dyDescent="0.3">
      <c r="A250" s="84" t="s">
        <v>310</v>
      </c>
      <c r="B250" s="75">
        <v>-1.9563799724657729E-2</v>
      </c>
      <c r="C250" s="75">
        <v>-6.7231484012025167E-2</v>
      </c>
      <c r="D250" s="85"/>
    </row>
    <row r="251" spans="1:4" ht="13" x14ac:dyDescent="0.3">
      <c r="A251" s="84" t="s">
        <v>311</v>
      </c>
      <c r="B251" s="75">
        <v>-2.0247306385132069E-3</v>
      </c>
      <c r="C251" s="75">
        <v>3.084092934000528E-3</v>
      </c>
      <c r="D251" s="85"/>
    </row>
    <row r="252" spans="1:4" ht="13" x14ac:dyDescent="0.3">
      <c r="A252" s="84" t="s">
        <v>312</v>
      </c>
      <c r="B252" s="75">
        <v>-1.5238909065014659E-2</v>
      </c>
      <c r="C252" s="75">
        <v>-1.9487937638599594E-2</v>
      </c>
      <c r="D252" s="85"/>
    </row>
    <row r="253" spans="1:4" ht="13" x14ac:dyDescent="0.3">
      <c r="A253" s="84" t="s">
        <v>313</v>
      </c>
      <c r="B253" s="75">
        <v>-1.5641663704228637E-3</v>
      </c>
      <c r="C253" s="75">
        <v>-3.5489487076469876E-3</v>
      </c>
      <c r="D253" s="85"/>
    </row>
    <row r="254" spans="1:4" ht="13" x14ac:dyDescent="0.3">
      <c r="A254" s="84" t="s">
        <v>314</v>
      </c>
      <c r="B254" s="75">
        <v>-2.306035979718005E-2</v>
      </c>
      <c r="C254" s="75">
        <v>-1.3671488012680756E-2</v>
      </c>
      <c r="D254" s="85"/>
    </row>
    <row r="255" spans="1:4" ht="13" x14ac:dyDescent="0.3">
      <c r="A255" s="84" t="s">
        <v>315</v>
      </c>
      <c r="B255" s="75">
        <v>-1.4376668720476571E-2</v>
      </c>
      <c r="C255" s="75">
        <v>-2.3224308109154213E-2</v>
      </c>
      <c r="D255" s="85"/>
    </row>
    <row r="256" spans="1:4" ht="13" x14ac:dyDescent="0.3">
      <c r="A256" s="84" t="s">
        <v>316</v>
      </c>
      <c r="B256" s="75">
        <v>2.1267837541164261E-3</v>
      </c>
      <c r="C256" s="75">
        <v>-3.9838077491486509E-3</v>
      </c>
      <c r="D256" s="85"/>
    </row>
    <row r="257" spans="1:4" ht="13" x14ac:dyDescent="0.3">
      <c r="A257" s="84" t="s">
        <v>317</v>
      </c>
      <c r="B257" s="75">
        <v>-5.4585152838427997E-3</v>
      </c>
      <c r="C257" s="75">
        <v>1.544500933136039E-3</v>
      </c>
      <c r="D257" s="85"/>
    </row>
    <row r="258" spans="1:4" ht="13" x14ac:dyDescent="0.3">
      <c r="A258" s="84" t="s">
        <v>318</v>
      </c>
      <c r="B258" s="75">
        <v>-1.3627691469065152E-3</v>
      </c>
      <c r="C258" s="75">
        <v>-2.5735057582204504E-4</v>
      </c>
      <c r="D258" s="85"/>
    </row>
    <row r="259" spans="1:4" ht="13" x14ac:dyDescent="0.3">
      <c r="A259" s="84" t="s">
        <v>319</v>
      </c>
      <c r="B259" s="75">
        <v>-3.9364734627392612E-3</v>
      </c>
      <c r="C259" s="75">
        <v>-7.5346401890045763E-3</v>
      </c>
      <c r="D259" s="85"/>
    </row>
    <row r="260" spans="1:4" ht="13" x14ac:dyDescent="0.3">
      <c r="A260" s="84" t="s">
        <v>320</v>
      </c>
      <c r="B260" s="75">
        <v>2.276829098986545E-2</v>
      </c>
      <c r="C260" s="75">
        <v>1.6354078785125643E-2</v>
      </c>
      <c r="D260" s="85"/>
    </row>
    <row r="261" spans="1:4" ht="13" x14ac:dyDescent="0.3">
      <c r="A261" s="84" t="s">
        <v>321</v>
      </c>
      <c r="B261" s="75">
        <v>-1.9398642095054285E-3</v>
      </c>
      <c r="C261" s="75">
        <v>2.6377139812162845E-2</v>
      </c>
      <c r="D261" s="85"/>
    </row>
    <row r="262" spans="1:4" ht="13" x14ac:dyDescent="0.3">
      <c r="A262" s="84" t="s">
        <v>322</v>
      </c>
      <c r="B262" s="75">
        <v>1.8630910374029624E-2</v>
      </c>
      <c r="C262" s="75">
        <v>1.3022941970310438E-2</v>
      </c>
      <c r="D262" s="85"/>
    </row>
    <row r="263" spans="1:4" ht="13" x14ac:dyDescent="0.3">
      <c r="A263" s="84" t="s">
        <v>323</v>
      </c>
      <c r="B263" s="75">
        <v>1.2719050310910287E-3</v>
      </c>
      <c r="C263" s="75">
        <v>-2.9601722282023529E-3</v>
      </c>
      <c r="D263" s="85"/>
    </row>
    <row r="264" spans="1:4" ht="13" x14ac:dyDescent="0.3">
      <c r="A264" s="84" t="s">
        <v>324</v>
      </c>
      <c r="B264" s="75">
        <v>-3.4504612351242197E-3</v>
      </c>
      <c r="C264" s="75">
        <v>-1.0912962470055994E-2</v>
      </c>
      <c r="D264" s="85"/>
    </row>
    <row r="265" spans="1:4" ht="13" x14ac:dyDescent="0.3">
      <c r="A265" s="84" t="s">
        <v>325</v>
      </c>
      <c r="B265" s="75">
        <v>8.457255620550199E-4</v>
      </c>
      <c r="C265" s="75">
        <v>-1.3910761154855672E-2</v>
      </c>
      <c r="D265" s="85"/>
    </row>
    <row r="266" spans="1:4" ht="13" x14ac:dyDescent="0.3">
      <c r="A266" s="84" t="s">
        <v>326</v>
      </c>
      <c r="B266" s="75">
        <v>1.7570281124497968E-2</v>
      </c>
      <c r="C266" s="75">
        <v>2.426238322467917E-2</v>
      </c>
      <c r="D266" s="85"/>
    </row>
    <row r="267" spans="1:4" ht="13" x14ac:dyDescent="0.3">
      <c r="A267" s="84" t="s">
        <v>327</v>
      </c>
      <c r="B267" s="75">
        <v>-8.1798136425064692E-3</v>
      </c>
      <c r="C267" s="75">
        <v>-1.8665083762036752E-2</v>
      </c>
      <c r="D267" s="85"/>
    </row>
    <row r="268" spans="1:4" ht="13" x14ac:dyDescent="0.3">
      <c r="A268" s="84" t="s">
        <v>328</v>
      </c>
      <c r="B268" s="75">
        <v>-9.7203634570684188E-3</v>
      </c>
      <c r="C268" s="75">
        <v>-6.6173098342396054E-3</v>
      </c>
      <c r="D268" s="85"/>
    </row>
    <row r="269" spans="1:4" ht="13" x14ac:dyDescent="0.3">
      <c r="A269" s="84" t="s">
        <v>329</v>
      </c>
      <c r="B269" s="75">
        <v>5.168507504956163E-3</v>
      </c>
      <c r="C269" s="75">
        <v>1.3105301094280721E-4</v>
      </c>
      <c r="D269" s="85"/>
    </row>
    <row r="270" spans="1:4" ht="13" x14ac:dyDescent="0.3">
      <c r="A270" s="84" t="s">
        <v>330</v>
      </c>
      <c r="B270" s="75">
        <v>-9.5371669004207967E-3</v>
      </c>
      <c r="C270" s="75">
        <v>-6.5483596359108321E-4</v>
      </c>
      <c r="D270" s="85"/>
    </row>
    <row r="271" spans="1:4" ht="13" x14ac:dyDescent="0.3">
      <c r="A271" s="84" t="s">
        <v>331</v>
      </c>
      <c r="B271" s="75">
        <v>-7.4476230249879262E-3</v>
      </c>
      <c r="C271" s="75">
        <v>-1.0561098872618864E-2</v>
      </c>
      <c r="D271" s="85"/>
    </row>
    <row r="272" spans="1:4" ht="13" x14ac:dyDescent="0.3">
      <c r="A272" s="84" t="s">
        <v>332</v>
      </c>
      <c r="B272" s="75">
        <v>-7.803867403314825E-3</v>
      </c>
      <c r="C272" s="75">
        <v>-1.6378815881715591E-2</v>
      </c>
      <c r="D272" s="85"/>
    </row>
    <row r="273" spans="1:4" ht="13" x14ac:dyDescent="0.3">
      <c r="A273" s="84" t="s">
        <v>333</v>
      </c>
      <c r="B273" s="75">
        <v>-3.3039647577091931E-3</v>
      </c>
      <c r="C273" s="75">
        <v>-7.0872619122951622E-3</v>
      </c>
      <c r="D273" s="85"/>
    </row>
    <row r="274" spans="1:4" ht="13" x14ac:dyDescent="0.3">
      <c r="A274" s="84" t="s">
        <v>334</v>
      </c>
      <c r="B274" s="75">
        <v>-4.4541903652437279E-3</v>
      </c>
      <c r="C274" s="75">
        <v>1.2671862130139303E-3</v>
      </c>
      <c r="D274" s="85"/>
    </row>
    <row r="275" spans="1:4" ht="13" x14ac:dyDescent="0.3">
      <c r="A275" s="84" t="s">
        <v>335</v>
      </c>
      <c r="B275" s="75">
        <v>-3.2784645857522818E-3</v>
      </c>
      <c r="C275" s="75">
        <v>-8.9790280045207744E-3</v>
      </c>
      <c r="D275" s="85"/>
    </row>
    <row r="276" spans="1:4" ht="13" x14ac:dyDescent="0.3">
      <c r="A276" s="84" t="s">
        <v>336</v>
      </c>
      <c r="B276" s="75">
        <v>-4.2845484221980231E-3</v>
      </c>
      <c r="C276" s="75">
        <v>-1.1114560695436326E-2</v>
      </c>
      <c r="D276" s="85"/>
    </row>
    <row r="277" spans="1:4" ht="13" x14ac:dyDescent="0.3">
      <c r="A277" s="84" t="s">
        <v>337</v>
      </c>
      <c r="B277" s="75">
        <v>1.6348773841961565E-3</v>
      </c>
      <c r="C277" s="75">
        <v>-1.1783676507070063E-3</v>
      </c>
      <c r="D277" s="85"/>
    </row>
    <row r="278" spans="1:4" ht="13" x14ac:dyDescent="0.3">
      <c r="A278" s="84" t="s">
        <v>338</v>
      </c>
      <c r="B278" s="75">
        <v>3.280481137233403E-3</v>
      </c>
      <c r="C278" s="75">
        <v>3.6101083032491752E-3</v>
      </c>
      <c r="D278" s="85"/>
    </row>
    <row r="279" spans="1:4" ht="13" x14ac:dyDescent="0.3">
      <c r="A279" s="84" t="s">
        <v>339</v>
      </c>
      <c r="B279" s="75">
        <v>-9.9465457744095914E-3</v>
      </c>
      <c r="C279" s="75">
        <v>-3.9060078120155962E-3</v>
      </c>
      <c r="D279" s="85"/>
    </row>
    <row r="280" spans="1:4" ht="13" x14ac:dyDescent="0.3">
      <c r="A280" s="84" t="s">
        <v>340</v>
      </c>
      <c r="B280" s="75">
        <v>-2.0257951245864769E-3</v>
      </c>
      <c r="C280" s="75">
        <v>-8.5443816080650031E-3</v>
      </c>
      <c r="D280" s="85"/>
    </row>
    <row r="281" spans="1:4" ht="13" x14ac:dyDescent="0.3">
      <c r="A281" s="84" t="s">
        <v>341</v>
      </c>
      <c r="B281" s="75">
        <v>-3.9682539682539793E-3</v>
      </c>
      <c r="C281" s="75">
        <v>8.9307864053584565E-3</v>
      </c>
      <c r="D281" s="85"/>
    </row>
    <row r="282" spans="1:4" ht="13" x14ac:dyDescent="0.3">
      <c r="A282" s="84" t="s">
        <v>342</v>
      </c>
      <c r="B282" s="75">
        <v>1.2117086453369817E-2</v>
      </c>
      <c r="C282" s="75">
        <v>-1.9806882891804478E-3</v>
      </c>
      <c r="D282" s="85"/>
    </row>
    <row r="283" spans="1:4" ht="13" x14ac:dyDescent="0.3">
      <c r="A283" s="84" t="s">
        <v>343</v>
      </c>
      <c r="B283" s="75">
        <v>-6.2910099438544861E-3</v>
      </c>
      <c r="C283" s="75">
        <v>-4.4367759428148804E-3</v>
      </c>
      <c r="D283" s="85"/>
    </row>
    <row r="284" spans="1:4" ht="13" x14ac:dyDescent="0.3">
      <c r="A284" s="84" t="s">
        <v>344</v>
      </c>
      <c r="B284" s="75">
        <v>3.2575500508991622E-3</v>
      </c>
      <c r="C284" s="75">
        <v>9.8692326671599175E-4</v>
      </c>
      <c r="D284" s="85"/>
    </row>
    <row r="285" spans="1:4" ht="13" x14ac:dyDescent="0.3">
      <c r="A285" s="84" t="s">
        <v>345</v>
      </c>
      <c r="B285" s="75">
        <v>3.8833628559749546E-3</v>
      </c>
      <c r="C285" s="75">
        <v>6.1686509160390504E-5</v>
      </c>
      <c r="D285" s="85"/>
    </row>
    <row r="286" spans="1:4" ht="13" x14ac:dyDescent="0.3">
      <c r="A286" s="84" t="s">
        <v>346</v>
      </c>
      <c r="B286" s="75">
        <v>-8.4442342768357471E-3</v>
      </c>
      <c r="C286" s="75">
        <v>-3.6875422530882815E-3</v>
      </c>
      <c r="D286" s="85"/>
    </row>
    <row r="287" spans="1:4" ht="13" x14ac:dyDescent="0.3">
      <c r="A287" s="84" t="s">
        <v>347</v>
      </c>
      <c r="B287" s="75">
        <v>-7.7753200616663678E-3</v>
      </c>
      <c r="C287" s="75">
        <v>9.2273622047247595E-4</v>
      </c>
      <c r="D287" s="85"/>
    </row>
    <row r="288" spans="1:4" ht="13" x14ac:dyDescent="0.3">
      <c r="A288" s="84" t="s">
        <v>348</v>
      </c>
      <c r="B288" s="75">
        <v>2.082213863514309E-3</v>
      </c>
      <c r="C288" s="75">
        <v>-5.3842388644150477E-3</v>
      </c>
      <c r="D288" s="85"/>
    </row>
    <row r="289" spans="1:4" ht="13" x14ac:dyDescent="0.3">
      <c r="A289" s="84" t="s">
        <v>349</v>
      </c>
      <c r="B289" s="75">
        <v>-3.4805890227577602E-3</v>
      </c>
      <c r="C289" s="75">
        <v>-7.1077091306725945E-3</v>
      </c>
      <c r="D289" s="85"/>
    </row>
    <row r="290" spans="1:4" ht="13" x14ac:dyDescent="0.3">
      <c r="A290" s="84" t="s">
        <v>350</v>
      </c>
      <c r="B290" s="75">
        <v>-6.9790628115652736E-3</v>
      </c>
      <c r="C290" s="75">
        <v>-7.416787264833513E-3</v>
      </c>
      <c r="D290" s="85"/>
    </row>
    <row r="291" spans="1:4" ht="13" x14ac:dyDescent="0.3">
      <c r="A291" s="84" t="s">
        <v>351</v>
      </c>
      <c r="B291" s="75">
        <v>-1.8142661358741791E-2</v>
      </c>
      <c r="C291" s="75">
        <v>-1.2328032874754292E-2</v>
      </c>
      <c r="D291" s="85"/>
    </row>
    <row r="292" spans="1:4" ht="13" x14ac:dyDescent="0.3">
      <c r="A292" s="84" t="s">
        <v>352</v>
      </c>
      <c r="B292" s="75">
        <v>-6.9345430978614078E-3</v>
      </c>
      <c r="C292" s="75">
        <v>-5.6259623356627797E-3</v>
      </c>
      <c r="D292" s="85"/>
    </row>
    <row r="293" spans="1:4" ht="13" x14ac:dyDescent="0.3">
      <c r="A293" s="84" t="s">
        <v>353</v>
      </c>
      <c r="B293" s="75">
        <v>-2.3921898234950632E-3</v>
      </c>
      <c r="C293" s="75">
        <v>8.5408827569731036E-3</v>
      </c>
      <c r="D293" s="85"/>
    </row>
    <row r="294" spans="1:4" ht="13" x14ac:dyDescent="0.3">
      <c r="A294" s="84" t="s">
        <v>354</v>
      </c>
      <c r="B294" s="75">
        <v>-7.3803106148120044E-3</v>
      </c>
      <c r="C294" s="75">
        <v>-6.2321937321936317E-3</v>
      </c>
      <c r="D294" s="85"/>
    </row>
    <row r="295" spans="1:4" ht="13" x14ac:dyDescent="0.3">
      <c r="A295" s="84" t="s">
        <v>355</v>
      </c>
      <c r="B295" s="75">
        <v>1.2851818532322334E-3</v>
      </c>
      <c r="C295" s="75">
        <v>6.1510898775754032E-3</v>
      </c>
      <c r="D295" s="85"/>
    </row>
    <row r="296" spans="1:4" ht="13" x14ac:dyDescent="0.3">
      <c r="A296" s="84" t="s">
        <v>356</v>
      </c>
      <c r="B296" s="75">
        <v>-1.8600474632800351E-3</v>
      </c>
      <c r="C296" s="75">
        <v>-5.3460053460053798E-3</v>
      </c>
      <c r="D296" s="85"/>
    </row>
    <row r="297" spans="1:4" ht="13" x14ac:dyDescent="0.3">
      <c r="A297" s="84" t="s">
        <v>357</v>
      </c>
      <c r="B297" s="75">
        <v>9.6302003081667753E-4</v>
      </c>
      <c r="C297" s="75">
        <v>-4.7497476696557918E-4</v>
      </c>
      <c r="D297" s="85"/>
    </row>
    <row r="298" spans="1:4" ht="13" x14ac:dyDescent="0.3">
      <c r="A298" s="84" t="s">
        <v>358</v>
      </c>
      <c r="B298" s="75">
        <v>-4.492074696785888E-4</v>
      </c>
      <c r="C298" s="75">
        <v>-4.7474927304008122E-4</v>
      </c>
      <c r="D298" s="85"/>
    </row>
    <row r="299" spans="1:4" ht="13" x14ac:dyDescent="0.3">
      <c r="A299" s="84" t="s">
        <v>359</v>
      </c>
      <c r="B299" s="75">
        <v>-1.0917169152649878E-2</v>
      </c>
      <c r="C299" s="75">
        <v>-4.1368713433013243E-3</v>
      </c>
      <c r="D299" s="85"/>
    </row>
    <row r="300" spans="1:4" ht="13" x14ac:dyDescent="0.3">
      <c r="A300" s="84" t="s">
        <v>360</v>
      </c>
      <c r="B300" s="75">
        <v>3.3114691460229711E-3</v>
      </c>
      <c r="C300" s="75">
        <v>-1.2984713450982638E-3</v>
      </c>
      <c r="D300" s="85"/>
    </row>
    <row r="301" spans="1:4" ht="13" x14ac:dyDescent="0.3">
      <c r="A301" s="84" t="s">
        <v>361</v>
      </c>
      <c r="B301" s="75">
        <v>3.5148261758691595E-3</v>
      </c>
      <c r="C301" s="75">
        <v>6.2358949994061729E-3</v>
      </c>
      <c r="D301" s="85"/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065DB-10C3-4996-BBD4-A4ACBD21B0D1}">
  <dimension ref="A1:D9"/>
  <sheetViews>
    <sheetView zoomScale="200" zoomScaleNormal="200" workbookViewId="0"/>
  </sheetViews>
  <sheetFormatPr defaultRowHeight="12.5" x14ac:dyDescent="0.25"/>
  <cols>
    <col min="1" max="1" width="19.7265625" bestFit="1" customWidth="1"/>
    <col min="2" max="2" width="9" bestFit="1" customWidth="1"/>
    <col min="3" max="3" width="8.453125" customWidth="1"/>
    <col min="4" max="4" width="8.7265625" customWidth="1"/>
  </cols>
  <sheetData>
    <row r="1" spans="1:4" x14ac:dyDescent="0.25">
      <c r="A1" s="145" t="s">
        <v>456</v>
      </c>
      <c r="B1" s="168">
        <f>'VaR Bond'!B17</f>
        <v>0</v>
      </c>
    </row>
    <row r="2" spans="1:4" x14ac:dyDescent="0.25">
      <c r="A2" s="145" t="s">
        <v>457</v>
      </c>
      <c r="B2" s="168">
        <f>'var-cov 3 titoli'!F13</f>
        <v>0</v>
      </c>
    </row>
    <row r="3" spans="1:4" x14ac:dyDescent="0.25">
      <c r="A3" s="145" t="s">
        <v>458</v>
      </c>
      <c r="B3" s="168">
        <f>'VaR Exchange'!F16</f>
        <v>0</v>
      </c>
    </row>
    <row r="4" spans="1:4" x14ac:dyDescent="0.25">
      <c r="A4" s="166" t="s">
        <v>459</v>
      </c>
      <c r="B4" s="169">
        <f>SQRT(B1^2+B2^2+B3^2+2*B1*B2*B8+2*B1*B3*B9+2*B2*B3*C9)</f>
        <v>0</v>
      </c>
    </row>
    <row r="6" spans="1:4" ht="37.5" x14ac:dyDescent="0.25">
      <c r="B6" s="167" t="s">
        <v>456</v>
      </c>
      <c r="C6" s="167" t="s">
        <v>457</v>
      </c>
      <c r="D6" s="167" t="s">
        <v>458</v>
      </c>
    </row>
    <row r="7" spans="1:4" x14ac:dyDescent="0.25">
      <c r="A7" s="145" t="s">
        <v>456</v>
      </c>
      <c r="B7" s="24">
        <v>1</v>
      </c>
      <c r="C7" s="24"/>
      <c r="D7" s="24"/>
    </row>
    <row r="8" spans="1:4" x14ac:dyDescent="0.25">
      <c r="A8" s="145" t="s">
        <v>457</v>
      </c>
      <c r="B8" s="133"/>
      <c r="C8" s="24">
        <v>1</v>
      </c>
      <c r="D8" s="24"/>
    </row>
    <row r="9" spans="1:4" x14ac:dyDescent="0.25">
      <c r="A9" s="145" t="s">
        <v>458</v>
      </c>
      <c r="B9" s="133"/>
      <c r="C9" s="133"/>
      <c r="D9" s="24">
        <v>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58083-D851-4DA9-A7A7-0721D6BAFC0D}">
  <dimension ref="A1:E301"/>
  <sheetViews>
    <sheetView zoomScale="140" zoomScaleNormal="140" workbookViewId="0"/>
  </sheetViews>
  <sheetFormatPr defaultRowHeight="12.5" x14ac:dyDescent="0.25"/>
  <cols>
    <col min="1" max="1" width="11.1796875" customWidth="1"/>
    <col min="2" max="2" width="9.54296875" bestFit="1" customWidth="1"/>
    <col min="4" max="4" width="16.7265625" customWidth="1"/>
    <col min="5" max="5" width="14" bestFit="1" customWidth="1"/>
  </cols>
  <sheetData>
    <row r="1" spans="1:5" ht="13" x14ac:dyDescent="0.3">
      <c r="A1" s="1" t="s">
        <v>0</v>
      </c>
      <c r="B1" s="1" t="s">
        <v>385</v>
      </c>
      <c r="D1" s="19" t="s">
        <v>17</v>
      </c>
      <c r="E1" s="20">
        <f>'Capital Allocation'!C11</f>
        <v>43412.157106222963</v>
      </c>
    </row>
    <row r="2" spans="1:5" ht="13" x14ac:dyDescent="0.3">
      <c r="A2" s="2">
        <v>45852</v>
      </c>
      <c r="B2" s="12">
        <v>2.0325203252032089E-3</v>
      </c>
      <c r="D2" s="19" t="s">
        <v>18</v>
      </c>
      <c r="E2" s="20">
        <v>320000</v>
      </c>
    </row>
    <row r="3" spans="1:5" ht="13" x14ac:dyDescent="0.3">
      <c r="A3" s="2">
        <v>45853</v>
      </c>
      <c r="B3" s="12">
        <v>-1.0953346855983648E-2</v>
      </c>
      <c r="C3" s="60"/>
      <c r="D3" s="21" t="s">
        <v>19</v>
      </c>
      <c r="E3" s="22"/>
    </row>
    <row r="4" spans="1:5" ht="13" x14ac:dyDescent="0.3">
      <c r="A4" s="2">
        <v>45854</v>
      </c>
      <c r="B4" s="12">
        <v>1.8457752255946374E-3</v>
      </c>
    </row>
    <row r="5" spans="1:5" ht="13" x14ac:dyDescent="0.3">
      <c r="A5" s="2">
        <v>45855</v>
      </c>
      <c r="B5" s="12">
        <v>8.2906857727739307E-3</v>
      </c>
      <c r="C5" s="23"/>
      <c r="D5" s="21" t="s">
        <v>383</v>
      </c>
      <c r="E5" s="22"/>
    </row>
    <row r="6" spans="1:5" ht="13" x14ac:dyDescent="0.3">
      <c r="A6" s="2">
        <v>45856</v>
      </c>
      <c r="B6" s="12">
        <v>1.1166379047811625E-3</v>
      </c>
    </row>
    <row r="7" spans="1:5" ht="13" x14ac:dyDescent="0.3">
      <c r="A7" s="2">
        <v>45859</v>
      </c>
      <c r="B7" s="12">
        <v>-1.6223889677550206E-3</v>
      </c>
    </row>
    <row r="8" spans="1:5" ht="13" x14ac:dyDescent="0.3">
      <c r="A8" s="2">
        <v>45860</v>
      </c>
      <c r="B8" s="12">
        <v>-2.0312817387778469E-4</v>
      </c>
      <c r="C8" s="23"/>
    </row>
    <row r="9" spans="1:5" ht="13" x14ac:dyDescent="0.3">
      <c r="A9" s="2">
        <v>45861</v>
      </c>
      <c r="B9" s="12">
        <v>1.9504266558309648E-2</v>
      </c>
    </row>
    <row r="10" spans="1:5" ht="13" x14ac:dyDescent="0.3">
      <c r="A10" s="2">
        <v>45862</v>
      </c>
      <c r="B10" s="12">
        <v>9.565563969709057E-3</v>
      </c>
    </row>
    <row r="11" spans="1:5" ht="13" x14ac:dyDescent="0.3">
      <c r="A11" s="2">
        <v>45863</v>
      </c>
      <c r="B11" s="12">
        <v>-1.3817607579944084E-3</v>
      </c>
    </row>
    <row r="12" spans="1:5" ht="13" x14ac:dyDescent="0.3">
      <c r="A12" s="2">
        <v>45866</v>
      </c>
      <c r="B12" s="12">
        <v>5.139355603874244E-3</v>
      </c>
    </row>
    <row r="13" spans="1:5" ht="13" x14ac:dyDescent="0.3">
      <c r="A13" s="2">
        <v>45867</v>
      </c>
      <c r="B13" s="12">
        <v>2.2222222222222306E-2</v>
      </c>
    </row>
    <row r="14" spans="1:5" ht="13" x14ac:dyDescent="0.3">
      <c r="A14" s="2">
        <v>45868</v>
      </c>
      <c r="B14" s="12">
        <v>4.3863024240092294E-2</v>
      </c>
    </row>
    <row r="15" spans="1:5" ht="13" x14ac:dyDescent="0.3">
      <c r="A15" s="2">
        <v>45869</v>
      </c>
      <c r="B15" s="12">
        <v>-2.4143015112421715E-2</v>
      </c>
    </row>
    <row r="16" spans="1:5" ht="13" x14ac:dyDescent="0.3">
      <c r="A16" s="2">
        <v>45870</v>
      </c>
      <c r="B16" s="12">
        <v>-5.5712936732766748E-2</v>
      </c>
    </row>
    <row r="17" spans="1:3" ht="13" x14ac:dyDescent="0.3">
      <c r="A17" s="2">
        <v>45873</v>
      </c>
      <c r="B17" s="12">
        <v>3.2399999999999984E-2</v>
      </c>
      <c r="C17" s="23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0B8D3-F8F8-4CE4-8AB2-8D9F3E2CCC95}">
  <sheetPr>
    <tabColor theme="8" tint="0.59999389629810485"/>
  </sheetPr>
  <dimension ref="A1:F301"/>
  <sheetViews>
    <sheetView zoomScale="140" zoomScaleNormal="140" workbookViewId="0"/>
  </sheetViews>
  <sheetFormatPr defaultRowHeight="12.5" x14ac:dyDescent="0.25"/>
  <cols>
    <col min="1" max="1" width="9.90625" style="205" bestFit="1" customWidth="1"/>
    <col min="2" max="2" width="8.90625" style="205" bestFit="1" customWidth="1"/>
    <col min="3" max="3" width="8.453125" style="205" customWidth="1"/>
    <col min="4" max="4" width="20.26953125" style="205" customWidth="1"/>
    <col min="5" max="5" width="13.08984375" style="205" bestFit="1" customWidth="1"/>
    <col min="6" max="6" width="14.1796875" style="205" bestFit="1" customWidth="1"/>
    <col min="7" max="256" width="8.7265625" style="205"/>
    <col min="257" max="257" width="9.90625" style="205" bestFit="1" customWidth="1"/>
    <col min="258" max="258" width="8.90625" style="205" bestFit="1" customWidth="1"/>
    <col min="259" max="259" width="8.453125" style="205" customWidth="1"/>
    <col min="260" max="260" width="20.26953125" style="205" customWidth="1"/>
    <col min="261" max="261" width="13.08984375" style="205" bestFit="1" customWidth="1"/>
    <col min="262" max="262" width="14.1796875" style="205" bestFit="1" customWidth="1"/>
    <col min="263" max="512" width="8.7265625" style="205"/>
    <col min="513" max="513" width="9.90625" style="205" bestFit="1" customWidth="1"/>
    <col min="514" max="514" width="8.90625" style="205" bestFit="1" customWidth="1"/>
    <col min="515" max="515" width="8.453125" style="205" customWidth="1"/>
    <col min="516" max="516" width="20.26953125" style="205" customWidth="1"/>
    <col min="517" max="517" width="13.08984375" style="205" bestFit="1" customWidth="1"/>
    <col min="518" max="518" width="14.1796875" style="205" bestFit="1" customWidth="1"/>
    <col min="519" max="768" width="8.7265625" style="205"/>
    <col min="769" max="769" width="9.90625" style="205" bestFit="1" customWidth="1"/>
    <col min="770" max="770" width="8.90625" style="205" bestFit="1" customWidth="1"/>
    <col min="771" max="771" width="8.453125" style="205" customWidth="1"/>
    <col min="772" max="772" width="20.26953125" style="205" customWidth="1"/>
    <col min="773" max="773" width="13.08984375" style="205" bestFit="1" customWidth="1"/>
    <col min="774" max="774" width="14.1796875" style="205" bestFit="1" customWidth="1"/>
    <col min="775" max="1024" width="8.7265625" style="205"/>
    <col min="1025" max="1025" width="9.90625" style="205" bestFit="1" customWidth="1"/>
    <col min="1026" max="1026" width="8.90625" style="205" bestFit="1" customWidth="1"/>
    <col min="1027" max="1027" width="8.453125" style="205" customWidth="1"/>
    <col min="1028" max="1028" width="20.26953125" style="205" customWidth="1"/>
    <col min="1029" max="1029" width="13.08984375" style="205" bestFit="1" customWidth="1"/>
    <col min="1030" max="1030" width="14.1796875" style="205" bestFit="1" customWidth="1"/>
    <col min="1031" max="1280" width="8.7265625" style="205"/>
    <col min="1281" max="1281" width="9.90625" style="205" bestFit="1" customWidth="1"/>
    <col min="1282" max="1282" width="8.90625" style="205" bestFit="1" customWidth="1"/>
    <col min="1283" max="1283" width="8.453125" style="205" customWidth="1"/>
    <col min="1284" max="1284" width="20.26953125" style="205" customWidth="1"/>
    <col min="1285" max="1285" width="13.08984375" style="205" bestFit="1" customWidth="1"/>
    <col min="1286" max="1286" width="14.1796875" style="205" bestFit="1" customWidth="1"/>
    <col min="1287" max="1536" width="8.7265625" style="205"/>
    <col min="1537" max="1537" width="9.90625" style="205" bestFit="1" customWidth="1"/>
    <col min="1538" max="1538" width="8.90625" style="205" bestFit="1" customWidth="1"/>
    <col min="1539" max="1539" width="8.453125" style="205" customWidth="1"/>
    <col min="1540" max="1540" width="20.26953125" style="205" customWidth="1"/>
    <col min="1541" max="1541" width="13.08984375" style="205" bestFit="1" customWidth="1"/>
    <col min="1542" max="1542" width="14.1796875" style="205" bestFit="1" customWidth="1"/>
    <col min="1543" max="1792" width="8.7265625" style="205"/>
    <col min="1793" max="1793" width="9.90625" style="205" bestFit="1" customWidth="1"/>
    <col min="1794" max="1794" width="8.90625" style="205" bestFit="1" customWidth="1"/>
    <col min="1795" max="1795" width="8.453125" style="205" customWidth="1"/>
    <col min="1796" max="1796" width="20.26953125" style="205" customWidth="1"/>
    <col min="1797" max="1797" width="13.08984375" style="205" bestFit="1" customWidth="1"/>
    <col min="1798" max="1798" width="14.1796875" style="205" bestFit="1" customWidth="1"/>
    <col min="1799" max="2048" width="8.7265625" style="205"/>
    <col min="2049" max="2049" width="9.90625" style="205" bestFit="1" customWidth="1"/>
    <col min="2050" max="2050" width="8.90625" style="205" bestFit="1" customWidth="1"/>
    <col min="2051" max="2051" width="8.453125" style="205" customWidth="1"/>
    <col min="2052" max="2052" width="20.26953125" style="205" customWidth="1"/>
    <col min="2053" max="2053" width="13.08984375" style="205" bestFit="1" customWidth="1"/>
    <col min="2054" max="2054" width="14.1796875" style="205" bestFit="1" customWidth="1"/>
    <col min="2055" max="2304" width="8.7265625" style="205"/>
    <col min="2305" max="2305" width="9.90625" style="205" bestFit="1" customWidth="1"/>
    <col min="2306" max="2306" width="8.90625" style="205" bestFit="1" customWidth="1"/>
    <col min="2307" max="2307" width="8.453125" style="205" customWidth="1"/>
    <col min="2308" max="2308" width="20.26953125" style="205" customWidth="1"/>
    <col min="2309" max="2309" width="13.08984375" style="205" bestFit="1" customWidth="1"/>
    <col min="2310" max="2310" width="14.1796875" style="205" bestFit="1" customWidth="1"/>
    <col min="2311" max="2560" width="8.7265625" style="205"/>
    <col min="2561" max="2561" width="9.90625" style="205" bestFit="1" customWidth="1"/>
    <col min="2562" max="2562" width="8.90625" style="205" bestFit="1" customWidth="1"/>
    <col min="2563" max="2563" width="8.453125" style="205" customWidth="1"/>
    <col min="2564" max="2564" width="20.26953125" style="205" customWidth="1"/>
    <col min="2565" max="2565" width="13.08984375" style="205" bestFit="1" customWidth="1"/>
    <col min="2566" max="2566" width="14.1796875" style="205" bestFit="1" customWidth="1"/>
    <col min="2567" max="2816" width="8.7265625" style="205"/>
    <col min="2817" max="2817" width="9.90625" style="205" bestFit="1" customWidth="1"/>
    <col min="2818" max="2818" width="8.90625" style="205" bestFit="1" customWidth="1"/>
    <col min="2819" max="2819" width="8.453125" style="205" customWidth="1"/>
    <col min="2820" max="2820" width="20.26953125" style="205" customWidth="1"/>
    <col min="2821" max="2821" width="13.08984375" style="205" bestFit="1" customWidth="1"/>
    <col min="2822" max="2822" width="14.1796875" style="205" bestFit="1" customWidth="1"/>
    <col min="2823" max="3072" width="8.7265625" style="205"/>
    <col min="3073" max="3073" width="9.90625" style="205" bestFit="1" customWidth="1"/>
    <col min="3074" max="3074" width="8.90625" style="205" bestFit="1" customWidth="1"/>
    <col min="3075" max="3075" width="8.453125" style="205" customWidth="1"/>
    <col min="3076" max="3076" width="20.26953125" style="205" customWidth="1"/>
    <col min="3077" max="3077" width="13.08984375" style="205" bestFit="1" customWidth="1"/>
    <col min="3078" max="3078" width="14.1796875" style="205" bestFit="1" customWidth="1"/>
    <col min="3079" max="3328" width="8.7265625" style="205"/>
    <col min="3329" max="3329" width="9.90625" style="205" bestFit="1" customWidth="1"/>
    <col min="3330" max="3330" width="8.90625" style="205" bestFit="1" customWidth="1"/>
    <col min="3331" max="3331" width="8.453125" style="205" customWidth="1"/>
    <col min="3332" max="3332" width="20.26953125" style="205" customWidth="1"/>
    <col min="3333" max="3333" width="13.08984375" style="205" bestFit="1" customWidth="1"/>
    <col min="3334" max="3334" width="14.1796875" style="205" bestFit="1" customWidth="1"/>
    <col min="3335" max="3584" width="8.7265625" style="205"/>
    <col min="3585" max="3585" width="9.90625" style="205" bestFit="1" customWidth="1"/>
    <col min="3586" max="3586" width="8.90625" style="205" bestFit="1" customWidth="1"/>
    <col min="3587" max="3587" width="8.453125" style="205" customWidth="1"/>
    <col min="3588" max="3588" width="20.26953125" style="205" customWidth="1"/>
    <col min="3589" max="3589" width="13.08984375" style="205" bestFit="1" customWidth="1"/>
    <col min="3590" max="3590" width="14.1796875" style="205" bestFit="1" customWidth="1"/>
    <col min="3591" max="3840" width="8.7265625" style="205"/>
    <col min="3841" max="3841" width="9.90625" style="205" bestFit="1" customWidth="1"/>
    <col min="3842" max="3842" width="8.90625" style="205" bestFit="1" customWidth="1"/>
    <col min="3843" max="3843" width="8.453125" style="205" customWidth="1"/>
    <col min="3844" max="3844" width="20.26953125" style="205" customWidth="1"/>
    <col min="3845" max="3845" width="13.08984375" style="205" bestFit="1" customWidth="1"/>
    <col min="3846" max="3846" width="14.1796875" style="205" bestFit="1" customWidth="1"/>
    <col min="3847" max="4096" width="8.7265625" style="205"/>
    <col min="4097" max="4097" width="9.90625" style="205" bestFit="1" customWidth="1"/>
    <col min="4098" max="4098" width="8.90625" style="205" bestFit="1" customWidth="1"/>
    <col min="4099" max="4099" width="8.453125" style="205" customWidth="1"/>
    <col min="4100" max="4100" width="20.26953125" style="205" customWidth="1"/>
    <col min="4101" max="4101" width="13.08984375" style="205" bestFit="1" customWidth="1"/>
    <col min="4102" max="4102" width="14.1796875" style="205" bestFit="1" customWidth="1"/>
    <col min="4103" max="4352" width="8.7265625" style="205"/>
    <col min="4353" max="4353" width="9.90625" style="205" bestFit="1" customWidth="1"/>
    <col min="4354" max="4354" width="8.90625" style="205" bestFit="1" customWidth="1"/>
    <col min="4355" max="4355" width="8.453125" style="205" customWidth="1"/>
    <col min="4356" max="4356" width="20.26953125" style="205" customWidth="1"/>
    <col min="4357" max="4357" width="13.08984375" style="205" bestFit="1" customWidth="1"/>
    <col min="4358" max="4358" width="14.1796875" style="205" bestFit="1" customWidth="1"/>
    <col min="4359" max="4608" width="8.7265625" style="205"/>
    <col min="4609" max="4609" width="9.90625" style="205" bestFit="1" customWidth="1"/>
    <col min="4610" max="4610" width="8.90625" style="205" bestFit="1" customWidth="1"/>
    <col min="4611" max="4611" width="8.453125" style="205" customWidth="1"/>
    <col min="4612" max="4612" width="20.26953125" style="205" customWidth="1"/>
    <col min="4613" max="4613" width="13.08984375" style="205" bestFit="1" customWidth="1"/>
    <col min="4614" max="4614" width="14.1796875" style="205" bestFit="1" customWidth="1"/>
    <col min="4615" max="4864" width="8.7265625" style="205"/>
    <col min="4865" max="4865" width="9.90625" style="205" bestFit="1" customWidth="1"/>
    <col min="4866" max="4866" width="8.90625" style="205" bestFit="1" customWidth="1"/>
    <col min="4867" max="4867" width="8.453125" style="205" customWidth="1"/>
    <col min="4868" max="4868" width="20.26953125" style="205" customWidth="1"/>
    <col min="4869" max="4869" width="13.08984375" style="205" bestFit="1" customWidth="1"/>
    <col min="4870" max="4870" width="14.1796875" style="205" bestFit="1" customWidth="1"/>
    <col min="4871" max="5120" width="8.7265625" style="205"/>
    <col min="5121" max="5121" width="9.90625" style="205" bestFit="1" customWidth="1"/>
    <col min="5122" max="5122" width="8.90625" style="205" bestFit="1" customWidth="1"/>
    <col min="5123" max="5123" width="8.453125" style="205" customWidth="1"/>
    <col min="5124" max="5124" width="20.26953125" style="205" customWidth="1"/>
    <col min="5125" max="5125" width="13.08984375" style="205" bestFit="1" customWidth="1"/>
    <col min="5126" max="5126" width="14.1796875" style="205" bestFit="1" customWidth="1"/>
    <col min="5127" max="5376" width="8.7265625" style="205"/>
    <col min="5377" max="5377" width="9.90625" style="205" bestFit="1" customWidth="1"/>
    <col min="5378" max="5378" width="8.90625" style="205" bestFit="1" customWidth="1"/>
    <col min="5379" max="5379" width="8.453125" style="205" customWidth="1"/>
    <col min="5380" max="5380" width="20.26953125" style="205" customWidth="1"/>
    <col min="5381" max="5381" width="13.08984375" style="205" bestFit="1" customWidth="1"/>
    <col min="5382" max="5382" width="14.1796875" style="205" bestFit="1" customWidth="1"/>
    <col min="5383" max="5632" width="8.7265625" style="205"/>
    <col min="5633" max="5633" width="9.90625" style="205" bestFit="1" customWidth="1"/>
    <col min="5634" max="5634" width="8.90625" style="205" bestFit="1" customWidth="1"/>
    <col min="5635" max="5635" width="8.453125" style="205" customWidth="1"/>
    <col min="5636" max="5636" width="20.26953125" style="205" customWidth="1"/>
    <col min="5637" max="5637" width="13.08984375" style="205" bestFit="1" customWidth="1"/>
    <col min="5638" max="5638" width="14.1796875" style="205" bestFit="1" customWidth="1"/>
    <col min="5639" max="5888" width="8.7265625" style="205"/>
    <col min="5889" max="5889" width="9.90625" style="205" bestFit="1" customWidth="1"/>
    <col min="5890" max="5890" width="8.90625" style="205" bestFit="1" customWidth="1"/>
    <col min="5891" max="5891" width="8.453125" style="205" customWidth="1"/>
    <col min="5892" max="5892" width="20.26953125" style="205" customWidth="1"/>
    <col min="5893" max="5893" width="13.08984375" style="205" bestFit="1" customWidth="1"/>
    <col min="5894" max="5894" width="14.1796875" style="205" bestFit="1" customWidth="1"/>
    <col min="5895" max="6144" width="8.7265625" style="205"/>
    <col min="6145" max="6145" width="9.90625" style="205" bestFit="1" customWidth="1"/>
    <col min="6146" max="6146" width="8.90625" style="205" bestFit="1" customWidth="1"/>
    <col min="6147" max="6147" width="8.453125" style="205" customWidth="1"/>
    <col min="6148" max="6148" width="20.26953125" style="205" customWidth="1"/>
    <col min="6149" max="6149" width="13.08984375" style="205" bestFit="1" customWidth="1"/>
    <col min="6150" max="6150" width="14.1796875" style="205" bestFit="1" customWidth="1"/>
    <col min="6151" max="6400" width="8.7265625" style="205"/>
    <col min="6401" max="6401" width="9.90625" style="205" bestFit="1" customWidth="1"/>
    <col min="6402" max="6402" width="8.90625" style="205" bestFit="1" customWidth="1"/>
    <col min="6403" max="6403" width="8.453125" style="205" customWidth="1"/>
    <col min="6404" max="6404" width="20.26953125" style="205" customWidth="1"/>
    <col min="6405" max="6405" width="13.08984375" style="205" bestFit="1" customWidth="1"/>
    <col min="6406" max="6406" width="14.1796875" style="205" bestFit="1" customWidth="1"/>
    <col min="6407" max="6656" width="8.7265625" style="205"/>
    <col min="6657" max="6657" width="9.90625" style="205" bestFit="1" customWidth="1"/>
    <col min="6658" max="6658" width="8.90625" style="205" bestFit="1" customWidth="1"/>
    <col min="6659" max="6659" width="8.453125" style="205" customWidth="1"/>
    <col min="6660" max="6660" width="20.26953125" style="205" customWidth="1"/>
    <col min="6661" max="6661" width="13.08984375" style="205" bestFit="1" customWidth="1"/>
    <col min="6662" max="6662" width="14.1796875" style="205" bestFit="1" customWidth="1"/>
    <col min="6663" max="6912" width="8.7265625" style="205"/>
    <col min="6913" max="6913" width="9.90625" style="205" bestFit="1" customWidth="1"/>
    <col min="6914" max="6914" width="8.90625" style="205" bestFit="1" customWidth="1"/>
    <col min="6915" max="6915" width="8.453125" style="205" customWidth="1"/>
    <col min="6916" max="6916" width="20.26953125" style="205" customWidth="1"/>
    <col min="6917" max="6917" width="13.08984375" style="205" bestFit="1" customWidth="1"/>
    <col min="6918" max="6918" width="14.1796875" style="205" bestFit="1" customWidth="1"/>
    <col min="6919" max="7168" width="8.7265625" style="205"/>
    <col min="7169" max="7169" width="9.90625" style="205" bestFit="1" customWidth="1"/>
    <col min="7170" max="7170" width="8.90625" style="205" bestFit="1" customWidth="1"/>
    <col min="7171" max="7171" width="8.453125" style="205" customWidth="1"/>
    <col min="7172" max="7172" width="20.26953125" style="205" customWidth="1"/>
    <col min="7173" max="7173" width="13.08984375" style="205" bestFit="1" customWidth="1"/>
    <col min="7174" max="7174" width="14.1796875" style="205" bestFit="1" customWidth="1"/>
    <col min="7175" max="7424" width="8.7265625" style="205"/>
    <col min="7425" max="7425" width="9.90625" style="205" bestFit="1" customWidth="1"/>
    <col min="7426" max="7426" width="8.90625" style="205" bestFit="1" customWidth="1"/>
    <col min="7427" max="7427" width="8.453125" style="205" customWidth="1"/>
    <col min="7428" max="7428" width="20.26953125" style="205" customWidth="1"/>
    <col min="7429" max="7429" width="13.08984375" style="205" bestFit="1" customWidth="1"/>
    <col min="7430" max="7430" width="14.1796875" style="205" bestFit="1" customWidth="1"/>
    <col min="7431" max="7680" width="8.7265625" style="205"/>
    <col min="7681" max="7681" width="9.90625" style="205" bestFit="1" customWidth="1"/>
    <col min="7682" max="7682" width="8.90625" style="205" bestFit="1" customWidth="1"/>
    <col min="7683" max="7683" width="8.453125" style="205" customWidth="1"/>
    <col min="7684" max="7684" width="20.26953125" style="205" customWidth="1"/>
    <col min="7685" max="7685" width="13.08984375" style="205" bestFit="1" customWidth="1"/>
    <col min="7686" max="7686" width="14.1796875" style="205" bestFit="1" customWidth="1"/>
    <col min="7687" max="7936" width="8.7265625" style="205"/>
    <col min="7937" max="7937" width="9.90625" style="205" bestFit="1" customWidth="1"/>
    <col min="7938" max="7938" width="8.90625" style="205" bestFit="1" customWidth="1"/>
    <col min="7939" max="7939" width="8.453125" style="205" customWidth="1"/>
    <col min="7940" max="7940" width="20.26953125" style="205" customWidth="1"/>
    <col min="7941" max="7941" width="13.08984375" style="205" bestFit="1" customWidth="1"/>
    <col min="7942" max="7942" width="14.1796875" style="205" bestFit="1" customWidth="1"/>
    <col min="7943" max="8192" width="8.7265625" style="205"/>
    <col min="8193" max="8193" width="9.90625" style="205" bestFit="1" customWidth="1"/>
    <col min="8194" max="8194" width="8.90625" style="205" bestFit="1" customWidth="1"/>
    <col min="8195" max="8195" width="8.453125" style="205" customWidth="1"/>
    <col min="8196" max="8196" width="20.26953125" style="205" customWidth="1"/>
    <col min="8197" max="8197" width="13.08984375" style="205" bestFit="1" customWidth="1"/>
    <col min="8198" max="8198" width="14.1796875" style="205" bestFit="1" customWidth="1"/>
    <col min="8199" max="8448" width="8.7265625" style="205"/>
    <col min="8449" max="8449" width="9.90625" style="205" bestFit="1" customWidth="1"/>
    <col min="8450" max="8450" width="8.90625" style="205" bestFit="1" customWidth="1"/>
    <col min="8451" max="8451" width="8.453125" style="205" customWidth="1"/>
    <col min="8452" max="8452" width="20.26953125" style="205" customWidth="1"/>
    <col min="8453" max="8453" width="13.08984375" style="205" bestFit="1" customWidth="1"/>
    <col min="8454" max="8454" width="14.1796875" style="205" bestFit="1" customWidth="1"/>
    <col min="8455" max="8704" width="8.7265625" style="205"/>
    <col min="8705" max="8705" width="9.90625" style="205" bestFit="1" customWidth="1"/>
    <col min="8706" max="8706" width="8.90625" style="205" bestFit="1" customWidth="1"/>
    <col min="8707" max="8707" width="8.453125" style="205" customWidth="1"/>
    <col min="8708" max="8708" width="20.26953125" style="205" customWidth="1"/>
    <col min="8709" max="8709" width="13.08984375" style="205" bestFit="1" customWidth="1"/>
    <col min="8710" max="8710" width="14.1796875" style="205" bestFit="1" customWidth="1"/>
    <col min="8711" max="8960" width="8.7265625" style="205"/>
    <col min="8961" max="8961" width="9.90625" style="205" bestFit="1" customWidth="1"/>
    <col min="8962" max="8962" width="8.90625" style="205" bestFit="1" customWidth="1"/>
    <col min="8963" max="8963" width="8.453125" style="205" customWidth="1"/>
    <col min="8964" max="8964" width="20.26953125" style="205" customWidth="1"/>
    <col min="8965" max="8965" width="13.08984375" style="205" bestFit="1" customWidth="1"/>
    <col min="8966" max="8966" width="14.1796875" style="205" bestFit="1" customWidth="1"/>
    <col min="8967" max="9216" width="8.7265625" style="205"/>
    <col min="9217" max="9217" width="9.90625" style="205" bestFit="1" customWidth="1"/>
    <col min="9218" max="9218" width="8.90625" style="205" bestFit="1" customWidth="1"/>
    <col min="9219" max="9219" width="8.453125" style="205" customWidth="1"/>
    <col min="9220" max="9220" width="20.26953125" style="205" customWidth="1"/>
    <col min="9221" max="9221" width="13.08984375" style="205" bestFit="1" customWidth="1"/>
    <col min="9222" max="9222" width="14.1796875" style="205" bestFit="1" customWidth="1"/>
    <col min="9223" max="9472" width="8.7265625" style="205"/>
    <col min="9473" max="9473" width="9.90625" style="205" bestFit="1" customWidth="1"/>
    <col min="9474" max="9474" width="8.90625" style="205" bestFit="1" customWidth="1"/>
    <col min="9475" max="9475" width="8.453125" style="205" customWidth="1"/>
    <col min="9476" max="9476" width="20.26953125" style="205" customWidth="1"/>
    <col min="9477" max="9477" width="13.08984375" style="205" bestFit="1" customWidth="1"/>
    <col min="9478" max="9478" width="14.1796875" style="205" bestFit="1" customWidth="1"/>
    <col min="9479" max="9728" width="8.7265625" style="205"/>
    <col min="9729" max="9729" width="9.90625" style="205" bestFit="1" customWidth="1"/>
    <col min="9730" max="9730" width="8.90625" style="205" bestFit="1" customWidth="1"/>
    <col min="9731" max="9731" width="8.453125" style="205" customWidth="1"/>
    <col min="9732" max="9732" width="20.26953125" style="205" customWidth="1"/>
    <col min="9733" max="9733" width="13.08984375" style="205" bestFit="1" customWidth="1"/>
    <col min="9734" max="9734" width="14.1796875" style="205" bestFit="1" customWidth="1"/>
    <col min="9735" max="9984" width="8.7265625" style="205"/>
    <col min="9985" max="9985" width="9.90625" style="205" bestFit="1" customWidth="1"/>
    <col min="9986" max="9986" width="8.90625" style="205" bestFit="1" customWidth="1"/>
    <col min="9987" max="9987" width="8.453125" style="205" customWidth="1"/>
    <col min="9988" max="9988" width="20.26953125" style="205" customWidth="1"/>
    <col min="9989" max="9989" width="13.08984375" style="205" bestFit="1" customWidth="1"/>
    <col min="9990" max="9990" width="14.1796875" style="205" bestFit="1" customWidth="1"/>
    <col min="9991" max="10240" width="8.7265625" style="205"/>
    <col min="10241" max="10241" width="9.90625" style="205" bestFit="1" customWidth="1"/>
    <col min="10242" max="10242" width="8.90625" style="205" bestFit="1" customWidth="1"/>
    <col min="10243" max="10243" width="8.453125" style="205" customWidth="1"/>
    <col min="10244" max="10244" width="20.26953125" style="205" customWidth="1"/>
    <col min="10245" max="10245" width="13.08984375" style="205" bestFit="1" customWidth="1"/>
    <col min="10246" max="10246" width="14.1796875" style="205" bestFit="1" customWidth="1"/>
    <col min="10247" max="10496" width="8.7265625" style="205"/>
    <col min="10497" max="10497" width="9.90625" style="205" bestFit="1" customWidth="1"/>
    <col min="10498" max="10498" width="8.90625" style="205" bestFit="1" customWidth="1"/>
    <col min="10499" max="10499" width="8.453125" style="205" customWidth="1"/>
    <col min="10500" max="10500" width="20.26953125" style="205" customWidth="1"/>
    <col min="10501" max="10501" width="13.08984375" style="205" bestFit="1" customWidth="1"/>
    <col min="10502" max="10502" width="14.1796875" style="205" bestFit="1" customWidth="1"/>
    <col min="10503" max="10752" width="8.7265625" style="205"/>
    <col min="10753" max="10753" width="9.90625" style="205" bestFit="1" customWidth="1"/>
    <col min="10754" max="10754" width="8.90625" style="205" bestFit="1" customWidth="1"/>
    <col min="10755" max="10755" width="8.453125" style="205" customWidth="1"/>
    <col min="10756" max="10756" width="20.26953125" style="205" customWidth="1"/>
    <col min="10757" max="10757" width="13.08984375" style="205" bestFit="1" customWidth="1"/>
    <col min="10758" max="10758" width="14.1796875" style="205" bestFit="1" customWidth="1"/>
    <col min="10759" max="11008" width="8.7265625" style="205"/>
    <col min="11009" max="11009" width="9.90625" style="205" bestFit="1" customWidth="1"/>
    <col min="11010" max="11010" width="8.90625" style="205" bestFit="1" customWidth="1"/>
    <col min="11011" max="11011" width="8.453125" style="205" customWidth="1"/>
    <col min="11012" max="11012" width="20.26953125" style="205" customWidth="1"/>
    <col min="11013" max="11013" width="13.08984375" style="205" bestFit="1" customWidth="1"/>
    <col min="11014" max="11014" width="14.1796875" style="205" bestFit="1" customWidth="1"/>
    <col min="11015" max="11264" width="8.7265625" style="205"/>
    <col min="11265" max="11265" width="9.90625" style="205" bestFit="1" customWidth="1"/>
    <col min="11266" max="11266" width="8.90625" style="205" bestFit="1" customWidth="1"/>
    <col min="11267" max="11267" width="8.453125" style="205" customWidth="1"/>
    <col min="11268" max="11268" width="20.26953125" style="205" customWidth="1"/>
    <col min="11269" max="11269" width="13.08984375" style="205" bestFit="1" customWidth="1"/>
    <col min="11270" max="11270" width="14.1796875" style="205" bestFit="1" customWidth="1"/>
    <col min="11271" max="11520" width="8.7265625" style="205"/>
    <col min="11521" max="11521" width="9.90625" style="205" bestFit="1" customWidth="1"/>
    <col min="11522" max="11522" width="8.90625" style="205" bestFit="1" customWidth="1"/>
    <col min="11523" max="11523" width="8.453125" style="205" customWidth="1"/>
    <col min="11524" max="11524" width="20.26953125" style="205" customWidth="1"/>
    <col min="11525" max="11525" width="13.08984375" style="205" bestFit="1" customWidth="1"/>
    <col min="11526" max="11526" width="14.1796875" style="205" bestFit="1" customWidth="1"/>
    <col min="11527" max="11776" width="8.7265625" style="205"/>
    <col min="11777" max="11777" width="9.90625" style="205" bestFit="1" customWidth="1"/>
    <col min="11778" max="11778" width="8.90625" style="205" bestFit="1" customWidth="1"/>
    <col min="11779" max="11779" width="8.453125" style="205" customWidth="1"/>
    <col min="11780" max="11780" width="20.26953125" style="205" customWidth="1"/>
    <col min="11781" max="11781" width="13.08984375" style="205" bestFit="1" customWidth="1"/>
    <col min="11782" max="11782" width="14.1796875" style="205" bestFit="1" customWidth="1"/>
    <col min="11783" max="12032" width="8.7265625" style="205"/>
    <col min="12033" max="12033" width="9.90625" style="205" bestFit="1" customWidth="1"/>
    <col min="12034" max="12034" width="8.90625" style="205" bestFit="1" customWidth="1"/>
    <col min="12035" max="12035" width="8.453125" style="205" customWidth="1"/>
    <col min="12036" max="12036" width="20.26953125" style="205" customWidth="1"/>
    <col min="12037" max="12037" width="13.08984375" style="205" bestFit="1" customWidth="1"/>
    <col min="12038" max="12038" width="14.1796875" style="205" bestFit="1" customWidth="1"/>
    <col min="12039" max="12288" width="8.7265625" style="205"/>
    <col min="12289" max="12289" width="9.90625" style="205" bestFit="1" customWidth="1"/>
    <col min="12290" max="12290" width="8.90625" style="205" bestFit="1" customWidth="1"/>
    <col min="12291" max="12291" width="8.453125" style="205" customWidth="1"/>
    <col min="12292" max="12292" width="20.26953125" style="205" customWidth="1"/>
    <col min="12293" max="12293" width="13.08984375" style="205" bestFit="1" customWidth="1"/>
    <col min="12294" max="12294" width="14.1796875" style="205" bestFit="1" customWidth="1"/>
    <col min="12295" max="12544" width="8.7265625" style="205"/>
    <col min="12545" max="12545" width="9.90625" style="205" bestFit="1" customWidth="1"/>
    <col min="12546" max="12546" width="8.90625" style="205" bestFit="1" customWidth="1"/>
    <col min="12547" max="12547" width="8.453125" style="205" customWidth="1"/>
    <col min="12548" max="12548" width="20.26953125" style="205" customWidth="1"/>
    <col min="12549" max="12549" width="13.08984375" style="205" bestFit="1" customWidth="1"/>
    <col min="12550" max="12550" width="14.1796875" style="205" bestFit="1" customWidth="1"/>
    <col min="12551" max="12800" width="8.7265625" style="205"/>
    <col min="12801" max="12801" width="9.90625" style="205" bestFit="1" customWidth="1"/>
    <col min="12802" max="12802" width="8.90625" style="205" bestFit="1" customWidth="1"/>
    <col min="12803" max="12803" width="8.453125" style="205" customWidth="1"/>
    <col min="12804" max="12804" width="20.26953125" style="205" customWidth="1"/>
    <col min="12805" max="12805" width="13.08984375" style="205" bestFit="1" customWidth="1"/>
    <col min="12806" max="12806" width="14.1796875" style="205" bestFit="1" customWidth="1"/>
    <col min="12807" max="13056" width="8.7265625" style="205"/>
    <col min="13057" max="13057" width="9.90625" style="205" bestFit="1" customWidth="1"/>
    <col min="13058" max="13058" width="8.90625" style="205" bestFit="1" customWidth="1"/>
    <col min="13059" max="13059" width="8.453125" style="205" customWidth="1"/>
    <col min="13060" max="13060" width="20.26953125" style="205" customWidth="1"/>
    <col min="13061" max="13061" width="13.08984375" style="205" bestFit="1" customWidth="1"/>
    <col min="13062" max="13062" width="14.1796875" style="205" bestFit="1" customWidth="1"/>
    <col min="13063" max="13312" width="8.7265625" style="205"/>
    <col min="13313" max="13313" width="9.90625" style="205" bestFit="1" customWidth="1"/>
    <col min="13314" max="13314" width="8.90625" style="205" bestFit="1" customWidth="1"/>
    <col min="13315" max="13315" width="8.453125" style="205" customWidth="1"/>
    <col min="13316" max="13316" width="20.26953125" style="205" customWidth="1"/>
    <col min="13317" max="13317" width="13.08984375" style="205" bestFit="1" customWidth="1"/>
    <col min="13318" max="13318" width="14.1796875" style="205" bestFit="1" customWidth="1"/>
    <col min="13319" max="13568" width="8.7265625" style="205"/>
    <col min="13569" max="13569" width="9.90625" style="205" bestFit="1" customWidth="1"/>
    <col min="13570" max="13570" width="8.90625" style="205" bestFit="1" customWidth="1"/>
    <col min="13571" max="13571" width="8.453125" style="205" customWidth="1"/>
    <col min="13572" max="13572" width="20.26953125" style="205" customWidth="1"/>
    <col min="13573" max="13573" width="13.08984375" style="205" bestFit="1" customWidth="1"/>
    <col min="13574" max="13574" width="14.1796875" style="205" bestFit="1" customWidth="1"/>
    <col min="13575" max="13824" width="8.7265625" style="205"/>
    <col min="13825" max="13825" width="9.90625" style="205" bestFit="1" customWidth="1"/>
    <col min="13826" max="13826" width="8.90625" style="205" bestFit="1" customWidth="1"/>
    <col min="13827" max="13827" width="8.453125" style="205" customWidth="1"/>
    <col min="13828" max="13828" width="20.26953125" style="205" customWidth="1"/>
    <col min="13829" max="13829" width="13.08984375" style="205" bestFit="1" customWidth="1"/>
    <col min="13830" max="13830" width="14.1796875" style="205" bestFit="1" customWidth="1"/>
    <col min="13831" max="14080" width="8.7265625" style="205"/>
    <col min="14081" max="14081" width="9.90625" style="205" bestFit="1" customWidth="1"/>
    <col min="14082" max="14082" width="8.90625" style="205" bestFit="1" customWidth="1"/>
    <col min="14083" max="14083" width="8.453125" style="205" customWidth="1"/>
    <col min="14084" max="14084" width="20.26953125" style="205" customWidth="1"/>
    <col min="14085" max="14085" width="13.08984375" style="205" bestFit="1" customWidth="1"/>
    <col min="14086" max="14086" width="14.1796875" style="205" bestFit="1" customWidth="1"/>
    <col min="14087" max="14336" width="8.7265625" style="205"/>
    <col min="14337" max="14337" width="9.90625" style="205" bestFit="1" customWidth="1"/>
    <col min="14338" max="14338" width="8.90625" style="205" bestFit="1" customWidth="1"/>
    <col min="14339" max="14339" width="8.453125" style="205" customWidth="1"/>
    <col min="14340" max="14340" width="20.26953125" style="205" customWidth="1"/>
    <col min="14341" max="14341" width="13.08984375" style="205" bestFit="1" customWidth="1"/>
    <col min="14342" max="14342" width="14.1796875" style="205" bestFit="1" customWidth="1"/>
    <col min="14343" max="14592" width="8.7265625" style="205"/>
    <col min="14593" max="14593" width="9.90625" style="205" bestFit="1" customWidth="1"/>
    <col min="14594" max="14594" width="8.90625" style="205" bestFit="1" customWidth="1"/>
    <col min="14595" max="14595" width="8.453125" style="205" customWidth="1"/>
    <col min="14596" max="14596" width="20.26953125" style="205" customWidth="1"/>
    <col min="14597" max="14597" width="13.08984375" style="205" bestFit="1" customWidth="1"/>
    <col min="14598" max="14598" width="14.1796875" style="205" bestFit="1" customWidth="1"/>
    <col min="14599" max="14848" width="8.7265625" style="205"/>
    <col min="14849" max="14849" width="9.90625" style="205" bestFit="1" customWidth="1"/>
    <col min="14850" max="14850" width="8.90625" style="205" bestFit="1" customWidth="1"/>
    <col min="14851" max="14851" width="8.453125" style="205" customWidth="1"/>
    <col min="14852" max="14852" width="20.26953125" style="205" customWidth="1"/>
    <col min="14853" max="14853" width="13.08984375" style="205" bestFit="1" customWidth="1"/>
    <col min="14854" max="14854" width="14.1796875" style="205" bestFit="1" customWidth="1"/>
    <col min="14855" max="15104" width="8.7265625" style="205"/>
    <col min="15105" max="15105" width="9.90625" style="205" bestFit="1" customWidth="1"/>
    <col min="15106" max="15106" width="8.90625" style="205" bestFit="1" customWidth="1"/>
    <col min="15107" max="15107" width="8.453125" style="205" customWidth="1"/>
    <col min="15108" max="15108" width="20.26953125" style="205" customWidth="1"/>
    <col min="15109" max="15109" width="13.08984375" style="205" bestFit="1" customWidth="1"/>
    <col min="15110" max="15110" width="14.1796875" style="205" bestFit="1" customWidth="1"/>
    <col min="15111" max="15360" width="8.7265625" style="205"/>
    <col min="15361" max="15361" width="9.90625" style="205" bestFit="1" customWidth="1"/>
    <col min="15362" max="15362" width="8.90625" style="205" bestFit="1" customWidth="1"/>
    <col min="15363" max="15363" width="8.453125" style="205" customWidth="1"/>
    <col min="15364" max="15364" width="20.26953125" style="205" customWidth="1"/>
    <col min="15365" max="15365" width="13.08984375" style="205" bestFit="1" customWidth="1"/>
    <col min="15366" max="15366" width="14.1796875" style="205" bestFit="1" customWidth="1"/>
    <col min="15367" max="15616" width="8.7265625" style="205"/>
    <col min="15617" max="15617" width="9.90625" style="205" bestFit="1" customWidth="1"/>
    <col min="15618" max="15618" width="8.90625" style="205" bestFit="1" customWidth="1"/>
    <col min="15619" max="15619" width="8.453125" style="205" customWidth="1"/>
    <col min="15620" max="15620" width="20.26953125" style="205" customWidth="1"/>
    <col min="15621" max="15621" width="13.08984375" style="205" bestFit="1" customWidth="1"/>
    <col min="15622" max="15622" width="14.1796875" style="205" bestFit="1" customWidth="1"/>
    <col min="15623" max="15872" width="8.7265625" style="205"/>
    <col min="15873" max="15873" width="9.90625" style="205" bestFit="1" customWidth="1"/>
    <col min="15874" max="15874" width="8.90625" style="205" bestFit="1" customWidth="1"/>
    <col min="15875" max="15875" width="8.453125" style="205" customWidth="1"/>
    <col min="15876" max="15876" width="20.26953125" style="205" customWidth="1"/>
    <col min="15877" max="15877" width="13.08984375" style="205" bestFit="1" customWidth="1"/>
    <col min="15878" max="15878" width="14.1796875" style="205" bestFit="1" customWidth="1"/>
    <col min="15879" max="16128" width="8.7265625" style="205"/>
    <col min="16129" max="16129" width="9.90625" style="205" bestFit="1" customWidth="1"/>
    <col min="16130" max="16130" width="8.90625" style="205" bestFit="1" customWidth="1"/>
    <col min="16131" max="16131" width="8.453125" style="205" customWidth="1"/>
    <col min="16132" max="16132" width="20.26953125" style="205" customWidth="1"/>
    <col min="16133" max="16133" width="13.08984375" style="205" bestFit="1" customWidth="1"/>
    <col min="16134" max="16134" width="14.1796875" style="205" bestFit="1" customWidth="1"/>
    <col min="16135" max="16384" width="8.7265625" style="205"/>
  </cols>
  <sheetData>
    <row r="1" spans="1:6" ht="13" x14ac:dyDescent="0.3">
      <c r="A1" s="204" t="s">
        <v>0</v>
      </c>
      <c r="B1" s="204" t="s">
        <v>385</v>
      </c>
      <c r="D1" s="206" t="s">
        <v>17</v>
      </c>
      <c r="E1" s="207">
        <f>'Capital Allocation'!C11</f>
        <v>43412.157106222963</v>
      </c>
    </row>
    <row r="2" spans="1:6" ht="13" x14ac:dyDescent="0.3">
      <c r="A2" s="2">
        <v>45852</v>
      </c>
      <c r="B2" s="12">
        <v>2.0325203252032089E-3</v>
      </c>
      <c r="D2" s="206" t="s">
        <v>18</v>
      </c>
      <c r="E2" s="208">
        <v>4800000</v>
      </c>
      <c r="F2" s="209"/>
    </row>
    <row r="3" spans="1:6" ht="14" x14ac:dyDescent="0.3">
      <c r="A3" s="2">
        <v>45853</v>
      </c>
      <c r="B3" s="12">
        <v>-1.0953346855983648E-2</v>
      </c>
      <c r="C3" s="210"/>
      <c r="D3" s="211" t="s">
        <v>371</v>
      </c>
      <c r="E3" s="212">
        <v>0.99</v>
      </c>
    </row>
    <row r="4" spans="1:6" ht="14" x14ac:dyDescent="0.3">
      <c r="A4" s="2">
        <v>45854</v>
      </c>
      <c r="B4" s="12">
        <v>1.8457752255946374E-3</v>
      </c>
      <c r="D4" s="211" t="s">
        <v>481</v>
      </c>
      <c r="E4" s="213">
        <v>7</v>
      </c>
    </row>
    <row r="5" spans="1:6" ht="14" x14ac:dyDescent="0.3">
      <c r="A5" s="2">
        <v>45855</v>
      </c>
      <c r="B5" s="12">
        <v>8.2906857727739307E-3</v>
      </c>
      <c r="C5" s="214"/>
      <c r="D5" s="215" t="s">
        <v>482</v>
      </c>
      <c r="E5" s="216">
        <f>_xlfn.T.INV(E3,E4)</f>
        <v>2.9979515668685282</v>
      </c>
      <c r="F5" s="217"/>
    </row>
    <row r="6" spans="1:6" ht="14" x14ac:dyDescent="0.3">
      <c r="A6" s="2">
        <v>45856</v>
      </c>
      <c r="B6" s="12">
        <v>1.1166379047811625E-3</v>
      </c>
      <c r="D6" s="215" t="s">
        <v>483</v>
      </c>
      <c r="E6" s="218">
        <f>STDEV(B2:B301)</f>
        <v>1.4938665362619558E-2</v>
      </c>
    </row>
    <row r="7" spans="1:6" ht="13" x14ac:dyDescent="0.3">
      <c r="A7" s="2">
        <v>45859</v>
      </c>
      <c r="B7" s="12">
        <v>-1.6223889677550206E-3</v>
      </c>
      <c r="D7" s="219" t="s">
        <v>19</v>
      </c>
      <c r="E7" s="220">
        <f>E2*E5*E6</f>
        <v>214969.89710779156</v>
      </c>
    </row>
    <row r="8" spans="1:6" ht="13" x14ac:dyDescent="0.3">
      <c r="A8" s="2">
        <v>45860</v>
      </c>
      <c r="B8" s="12">
        <v>-2.0312817387778469E-4</v>
      </c>
      <c r="C8" s="214"/>
      <c r="D8" s="217"/>
      <c r="E8" s="221"/>
    </row>
    <row r="9" spans="1:6" ht="13" x14ac:dyDescent="0.3">
      <c r="A9" s="2">
        <v>45861</v>
      </c>
      <c r="B9" s="12">
        <v>1.9504266558309648E-2</v>
      </c>
      <c r="D9" s="222" t="s">
        <v>484</v>
      </c>
      <c r="E9" s="223">
        <f>E2*2.326*E6</f>
        <v>166787.21104057485</v>
      </c>
    </row>
    <row r="10" spans="1:6" ht="13" x14ac:dyDescent="0.3">
      <c r="A10" s="2">
        <v>45862</v>
      </c>
      <c r="B10" s="12">
        <v>9.565563969709057E-3</v>
      </c>
      <c r="E10" s="217"/>
    </row>
    <row r="11" spans="1:6" ht="13" x14ac:dyDescent="0.3">
      <c r="A11" s="2">
        <v>45863</v>
      </c>
      <c r="B11" s="12">
        <v>-1.3817607579944084E-3</v>
      </c>
    </row>
    <row r="12" spans="1:6" ht="13" x14ac:dyDescent="0.3">
      <c r="A12" s="2">
        <v>45866</v>
      </c>
      <c r="B12" s="12">
        <v>5.139355603874244E-3</v>
      </c>
    </row>
    <row r="13" spans="1:6" ht="13" x14ac:dyDescent="0.3">
      <c r="A13" s="2">
        <v>45867</v>
      </c>
      <c r="B13" s="12">
        <v>2.2222222222222306E-2</v>
      </c>
    </row>
    <row r="14" spans="1:6" ht="13" x14ac:dyDescent="0.3">
      <c r="A14" s="2">
        <v>45868</v>
      </c>
      <c r="B14" s="12">
        <v>4.3863024240092294E-2</v>
      </c>
    </row>
    <row r="15" spans="1:6" ht="13" x14ac:dyDescent="0.3">
      <c r="A15" s="2">
        <v>45869</v>
      </c>
      <c r="B15" s="12">
        <v>-2.4143015112421715E-2</v>
      </c>
    </row>
    <row r="16" spans="1:6" ht="13" x14ac:dyDescent="0.3">
      <c r="A16" s="2">
        <v>45870</v>
      </c>
      <c r="B16" s="12">
        <v>-5.5712936732766748E-2</v>
      </c>
    </row>
    <row r="17" spans="1:3" ht="13" x14ac:dyDescent="0.3">
      <c r="A17" s="2">
        <v>45873</v>
      </c>
      <c r="B17" s="12">
        <v>3.2399999999999984E-2</v>
      </c>
      <c r="C17" s="214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CD869-AFEB-42EC-AFB2-CEACFA539A9A}">
  <sheetPr>
    <tabColor theme="8" tint="0.79998168889431442"/>
  </sheetPr>
  <dimension ref="A1:F301"/>
  <sheetViews>
    <sheetView zoomScale="150" zoomScaleNormal="150" workbookViewId="0"/>
  </sheetViews>
  <sheetFormatPr defaultRowHeight="12.5" x14ac:dyDescent="0.25"/>
  <cols>
    <col min="1" max="1" width="9.90625" style="205" bestFit="1" customWidth="1"/>
    <col min="2" max="2" width="8.90625" style="205" bestFit="1" customWidth="1"/>
    <col min="3" max="3" width="8.453125" style="205" customWidth="1"/>
    <col min="4" max="4" width="18.08984375" style="205" bestFit="1" customWidth="1"/>
    <col min="5" max="5" width="14" style="205" bestFit="1" customWidth="1"/>
    <col min="6" max="6" width="14.1796875" style="205" bestFit="1" customWidth="1"/>
    <col min="7" max="256" width="8.7265625" style="205"/>
    <col min="257" max="257" width="9.90625" style="205" bestFit="1" customWidth="1"/>
    <col min="258" max="258" width="8.90625" style="205" bestFit="1" customWidth="1"/>
    <col min="259" max="259" width="8.453125" style="205" customWidth="1"/>
    <col min="260" max="260" width="18.08984375" style="205" bestFit="1" customWidth="1"/>
    <col min="261" max="261" width="14" style="205" bestFit="1" customWidth="1"/>
    <col min="262" max="262" width="14.1796875" style="205" bestFit="1" customWidth="1"/>
    <col min="263" max="512" width="8.7265625" style="205"/>
    <col min="513" max="513" width="9.90625" style="205" bestFit="1" customWidth="1"/>
    <col min="514" max="514" width="8.90625" style="205" bestFit="1" customWidth="1"/>
    <col min="515" max="515" width="8.453125" style="205" customWidth="1"/>
    <col min="516" max="516" width="18.08984375" style="205" bestFit="1" customWidth="1"/>
    <col min="517" max="517" width="14" style="205" bestFit="1" customWidth="1"/>
    <col min="518" max="518" width="14.1796875" style="205" bestFit="1" customWidth="1"/>
    <col min="519" max="768" width="8.7265625" style="205"/>
    <col min="769" max="769" width="9.90625" style="205" bestFit="1" customWidth="1"/>
    <col min="770" max="770" width="8.90625" style="205" bestFit="1" customWidth="1"/>
    <col min="771" max="771" width="8.453125" style="205" customWidth="1"/>
    <col min="772" max="772" width="18.08984375" style="205" bestFit="1" customWidth="1"/>
    <col min="773" max="773" width="14" style="205" bestFit="1" customWidth="1"/>
    <col min="774" max="774" width="14.1796875" style="205" bestFit="1" customWidth="1"/>
    <col min="775" max="1024" width="8.7265625" style="205"/>
    <col min="1025" max="1025" width="9.90625" style="205" bestFit="1" customWidth="1"/>
    <col min="1026" max="1026" width="8.90625" style="205" bestFit="1" customWidth="1"/>
    <col min="1027" max="1027" width="8.453125" style="205" customWidth="1"/>
    <col min="1028" max="1028" width="18.08984375" style="205" bestFit="1" customWidth="1"/>
    <col min="1029" max="1029" width="14" style="205" bestFit="1" customWidth="1"/>
    <col min="1030" max="1030" width="14.1796875" style="205" bestFit="1" customWidth="1"/>
    <col min="1031" max="1280" width="8.7265625" style="205"/>
    <col min="1281" max="1281" width="9.90625" style="205" bestFit="1" customWidth="1"/>
    <col min="1282" max="1282" width="8.90625" style="205" bestFit="1" customWidth="1"/>
    <col min="1283" max="1283" width="8.453125" style="205" customWidth="1"/>
    <col min="1284" max="1284" width="18.08984375" style="205" bestFit="1" customWidth="1"/>
    <col min="1285" max="1285" width="14" style="205" bestFit="1" customWidth="1"/>
    <col min="1286" max="1286" width="14.1796875" style="205" bestFit="1" customWidth="1"/>
    <col min="1287" max="1536" width="8.7265625" style="205"/>
    <col min="1537" max="1537" width="9.90625" style="205" bestFit="1" customWidth="1"/>
    <col min="1538" max="1538" width="8.90625" style="205" bestFit="1" customWidth="1"/>
    <col min="1539" max="1539" width="8.453125" style="205" customWidth="1"/>
    <col min="1540" max="1540" width="18.08984375" style="205" bestFit="1" customWidth="1"/>
    <col min="1541" max="1541" width="14" style="205" bestFit="1" customWidth="1"/>
    <col min="1542" max="1542" width="14.1796875" style="205" bestFit="1" customWidth="1"/>
    <col min="1543" max="1792" width="8.7265625" style="205"/>
    <col min="1793" max="1793" width="9.90625" style="205" bestFit="1" customWidth="1"/>
    <col min="1794" max="1794" width="8.90625" style="205" bestFit="1" customWidth="1"/>
    <col min="1795" max="1795" width="8.453125" style="205" customWidth="1"/>
    <col min="1796" max="1796" width="18.08984375" style="205" bestFit="1" customWidth="1"/>
    <col min="1797" max="1797" width="14" style="205" bestFit="1" customWidth="1"/>
    <col min="1798" max="1798" width="14.1796875" style="205" bestFit="1" customWidth="1"/>
    <col min="1799" max="2048" width="8.7265625" style="205"/>
    <col min="2049" max="2049" width="9.90625" style="205" bestFit="1" customWidth="1"/>
    <col min="2050" max="2050" width="8.90625" style="205" bestFit="1" customWidth="1"/>
    <col min="2051" max="2051" width="8.453125" style="205" customWidth="1"/>
    <col min="2052" max="2052" width="18.08984375" style="205" bestFit="1" customWidth="1"/>
    <col min="2053" max="2053" width="14" style="205" bestFit="1" customWidth="1"/>
    <col min="2054" max="2054" width="14.1796875" style="205" bestFit="1" customWidth="1"/>
    <col min="2055" max="2304" width="8.7265625" style="205"/>
    <col min="2305" max="2305" width="9.90625" style="205" bestFit="1" customWidth="1"/>
    <col min="2306" max="2306" width="8.90625" style="205" bestFit="1" customWidth="1"/>
    <col min="2307" max="2307" width="8.453125" style="205" customWidth="1"/>
    <col min="2308" max="2308" width="18.08984375" style="205" bestFit="1" customWidth="1"/>
    <col min="2309" max="2309" width="14" style="205" bestFit="1" customWidth="1"/>
    <col min="2310" max="2310" width="14.1796875" style="205" bestFit="1" customWidth="1"/>
    <col min="2311" max="2560" width="8.7265625" style="205"/>
    <col min="2561" max="2561" width="9.90625" style="205" bestFit="1" customWidth="1"/>
    <col min="2562" max="2562" width="8.90625" style="205" bestFit="1" customWidth="1"/>
    <col min="2563" max="2563" width="8.453125" style="205" customWidth="1"/>
    <col min="2564" max="2564" width="18.08984375" style="205" bestFit="1" customWidth="1"/>
    <col min="2565" max="2565" width="14" style="205" bestFit="1" customWidth="1"/>
    <col min="2566" max="2566" width="14.1796875" style="205" bestFit="1" customWidth="1"/>
    <col min="2567" max="2816" width="8.7265625" style="205"/>
    <col min="2817" max="2817" width="9.90625" style="205" bestFit="1" customWidth="1"/>
    <col min="2818" max="2818" width="8.90625" style="205" bestFit="1" customWidth="1"/>
    <col min="2819" max="2819" width="8.453125" style="205" customWidth="1"/>
    <col min="2820" max="2820" width="18.08984375" style="205" bestFit="1" customWidth="1"/>
    <col min="2821" max="2821" width="14" style="205" bestFit="1" customWidth="1"/>
    <col min="2822" max="2822" width="14.1796875" style="205" bestFit="1" customWidth="1"/>
    <col min="2823" max="3072" width="8.7265625" style="205"/>
    <col min="3073" max="3073" width="9.90625" style="205" bestFit="1" customWidth="1"/>
    <col min="3074" max="3074" width="8.90625" style="205" bestFit="1" customWidth="1"/>
    <col min="3075" max="3075" width="8.453125" style="205" customWidth="1"/>
    <col min="3076" max="3076" width="18.08984375" style="205" bestFit="1" customWidth="1"/>
    <col min="3077" max="3077" width="14" style="205" bestFit="1" customWidth="1"/>
    <col min="3078" max="3078" width="14.1796875" style="205" bestFit="1" customWidth="1"/>
    <col min="3079" max="3328" width="8.7265625" style="205"/>
    <col min="3329" max="3329" width="9.90625" style="205" bestFit="1" customWidth="1"/>
    <col min="3330" max="3330" width="8.90625" style="205" bestFit="1" customWidth="1"/>
    <col min="3331" max="3331" width="8.453125" style="205" customWidth="1"/>
    <col min="3332" max="3332" width="18.08984375" style="205" bestFit="1" customWidth="1"/>
    <col min="3333" max="3333" width="14" style="205" bestFit="1" customWidth="1"/>
    <col min="3334" max="3334" width="14.1796875" style="205" bestFit="1" customWidth="1"/>
    <col min="3335" max="3584" width="8.7265625" style="205"/>
    <col min="3585" max="3585" width="9.90625" style="205" bestFit="1" customWidth="1"/>
    <col min="3586" max="3586" width="8.90625" style="205" bestFit="1" customWidth="1"/>
    <col min="3587" max="3587" width="8.453125" style="205" customWidth="1"/>
    <col min="3588" max="3588" width="18.08984375" style="205" bestFit="1" customWidth="1"/>
    <col min="3589" max="3589" width="14" style="205" bestFit="1" customWidth="1"/>
    <col min="3590" max="3590" width="14.1796875" style="205" bestFit="1" customWidth="1"/>
    <col min="3591" max="3840" width="8.7265625" style="205"/>
    <col min="3841" max="3841" width="9.90625" style="205" bestFit="1" customWidth="1"/>
    <col min="3842" max="3842" width="8.90625" style="205" bestFit="1" customWidth="1"/>
    <col min="3843" max="3843" width="8.453125" style="205" customWidth="1"/>
    <col min="3844" max="3844" width="18.08984375" style="205" bestFit="1" customWidth="1"/>
    <col min="3845" max="3845" width="14" style="205" bestFit="1" customWidth="1"/>
    <col min="3846" max="3846" width="14.1796875" style="205" bestFit="1" customWidth="1"/>
    <col min="3847" max="4096" width="8.7265625" style="205"/>
    <col min="4097" max="4097" width="9.90625" style="205" bestFit="1" customWidth="1"/>
    <col min="4098" max="4098" width="8.90625" style="205" bestFit="1" customWidth="1"/>
    <col min="4099" max="4099" width="8.453125" style="205" customWidth="1"/>
    <col min="4100" max="4100" width="18.08984375" style="205" bestFit="1" customWidth="1"/>
    <col min="4101" max="4101" width="14" style="205" bestFit="1" customWidth="1"/>
    <col min="4102" max="4102" width="14.1796875" style="205" bestFit="1" customWidth="1"/>
    <col min="4103" max="4352" width="8.7265625" style="205"/>
    <col min="4353" max="4353" width="9.90625" style="205" bestFit="1" customWidth="1"/>
    <col min="4354" max="4354" width="8.90625" style="205" bestFit="1" customWidth="1"/>
    <col min="4355" max="4355" width="8.453125" style="205" customWidth="1"/>
    <col min="4356" max="4356" width="18.08984375" style="205" bestFit="1" customWidth="1"/>
    <col min="4357" max="4357" width="14" style="205" bestFit="1" customWidth="1"/>
    <col min="4358" max="4358" width="14.1796875" style="205" bestFit="1" customWidth="1"/>
    <col min="4359" max="4608" width="8.7265625" style="205"/>
    <col min="4609" max="4609" width="9.90625" style="205" bestFit="1" customWidth="1"/>
    <col min="4610" max="4610" width="8.90625" style="205" bestFit="1" customWidth="1"/>
    <col min="4611" max="4611" width="8.453125" style="205" customWidth="1"/>
    <col min="4612" max="4612" width="18.08984375" style="205" bestFit="1" customWidth="1"/>
    <col min="4613" max="4613" width="14" style="205" bestFit="1" customWidth="1"/>
    <col min="4614" max="4614" width="14.1796875" style="205" bestFit="1" customWidth="1"/>
    <col min="4615" max="4864" width="8.7265625" style="205"/>
    <col min="4865" max="4865" width="9.90625" style="205" bestFit="1" customWidth="1"/>
    <col min="4866" max="4866" width="8.90625" style="205" bestFit="1" customWidth="1"/>
    <col min="4867" max="4867" width="8.453125" style="205" customWidth="1"/>
    <col min="4868" max="4868" width="18.08984375" style="205" bestFit="1" customWidth="1"/>
    <col min="4869" max="4869" width="14" style="205" bestFit="1" customWidth="1"/>
    <col min="4870" max="4870" width="14.1796875" style="205" bestFit="1" customWidth="1"/>
    <col min="4871" max="5120" width="8.7265625" style="205"/>
    <col min="5121" max="5121" width="9.90625" style="205" bestFit="1" customWidth="1"/>
    <col min="5122" max="5122" width="8.90625" style="205" bestFit="1" customWidth="1"/>
    <col min="5123" max="5123" width="8.453125" style="205" customWidth="1"/>
    <col min="5124" max="5124" width="18.08984375" style="205" bestFit="1" customWidth="1"/>
    <col min="5125" max="5125" width="14" style="205" bestFit="1" customWidth="1"/>
    <col min="5126" max="5126" width="14.1796875" style="205" bestFit="1" customWidth="1"/>
    <col min="5127" max="5376" width="8.7265625" style="205"/>
    <col min="5377" max="5377" width="9.90625" style="205" bestFit="1" customWidth="1"/>
    <col min="5378" max="5378" width="8.90625" style="205" bestFit="1" customWidth="1"/>
    <col min="5379" max="5379" width="8.453125" style="205" customWidth="1"/>
    <col min="5380" max="5380" width="18.08984375" style="205" bestFit="1" customWidth="1"/>
    <col min="5381" max="5381" width="14" style="205" bestFit="1" customWidth="1"/>
    <col min="5382" max="5382" width="14.1796875" style="205" bestFit="1" customWidth="1"/>
    <col min="5383" max="5632" width="8.7265625" style="205"/>
    <col min="5633" max="5633" width="9.90625" style="205" bestFit="1" customWidth="1"/>
    <col min="5634" max="5634" width="8.90625" style="205" bestFit="1" customWidth="1"/>
    <col min="5635" max="5635" width="8.453125" style="205" customWidth="1"/>
    <col min="5636" max="5636" width="18.08984375" style="205" bestFit="1" customWidth="1"/>
    <col min="5637" max="5637" width="14" style="205" bestFit="1" customWidth="1"/>
    <col min="5638" max="5638" width="14.1796875" style="205" bestFit="1" customWidth="1"/>
    <col min="5639" max="5888" width="8.7265625" style="205"/>
    <col min="5889" max="5889" width="9.90625" style="205" bestFit="1" customWidth="1"/>
    <col min="5890" max="5890" width="8.90625" style="205" bestFit="1" customWidth="1"/>
    <col min="5891" max="5891" width="8.453125" style="205" customWidth="1"/>
    <col min="5892" max="5892" width="18.08984375" style="205" bestFit="1" customWidth="1"/>
    <col min="5893" max="5893" width="14" style="205" bestFit="1" customWidth="1"/>
    <col min="5894" max="5894" width="14.1796875" style="205" bestFit="1" customWidth="1"/>
    <col min="5895" max="6144" width="8.7265625" style="205"/>
    <col min="6145" max="6145" width="9.90625" style="205" bestFit="1" customWidth="1"/>
    <col min="6146" max="6146" width="8.90625" style="205" bestFit="1" customWidth="1"/>
    <col min="6147" max="6147" width="8.453125" style="205" customWidth="1"/>
    <col min="6148" max="6148" width="18.08984375" style="205" bestFit="1" customWidth="1"/>
    <col min="6149" max="6149" width="14" style="205" bestFit="1" customWidth="1"/>
    <col min="6150" max="6150" width="14.1796875" style="205" bestFit="1" customWidth="1"/>
    <col min="6151" max="6400" width="8.7265625" style="205"/>
    <col min="6401" max="6401" width="9.90625" style="205" bestFit="1" customWidth="1"/>
    <col min="6402" max="6402" width="8.90625" style="205" bestFit="1" customWidth="1"/>
    <col min="6403" max="6403" width="8.453125" style="205" customWidth="1"/>
    <col min="6404" max="6404" width="18.08984375" style="205" bestFit="1" customWidth="1"/>
    <col min="6405" max="6405" width="14" style="205" bestFit="1" customWidth="1"/>
    <col min="6406" max="6406" width="14.1796875" style="205" bestFit="1" customWidth="1"/>
    <col min="6407" max="6656" width="8.7265625" style="205"/>
    <col min="6657" max="6657" width="9.90625" style="205" bestFit="1" customWidth="1"/>
    <col min="6658" max="6658" width="8.90625" style="205" bestFit="1" customWidth="1"/>
    <col min="6659" max="6659" width="8.453125" style="205" customWidth="1"/>
    <col min="6660" max="6660" width="18.08984375" style="205" bestFit="1" customWidth="1"/>
    <col min="6661" max="6661" width="14" style="205" bestFit="1" customWidth="1"/>
    <col min="6662" max="6662" width="14.1796875" style="205" bestFit="1" customWidth="1"/>
    <col min="6663" max="6912" width="8.7265625" style="205"/>
    <col min="6913" max="6913" width="9.90625" style="205" bestFit="1" customWidth="1"/>
    <col min="6914" max="6914" width="8.90625" style="205" bestFit="1" customWidth="1"/>
    <col min="6915" max="6915" width="8.453125" style="205" customWidth="1"/>
    <col min="6916" max="6916" width="18.08984375" style="205" bestFit="1" customWidth="1"/>
    <col min="6917" max="6917" width="14" style="205" bestFit="1" customWidth="1"/>
    <col min="6918" max="6918" width="14.1796875" style="205" bestFit="1" customWidth="1"/>
    <col min="6919" max="7168" width="8.7265625" style="205"/>
    <col min="7169" max="7169" width="9.90625" style="205" bestFit="1" customWidth="1"/>
    <col min="7170" max="7170" width="8.90625" style="205" bestFit="1" customWidth="1"/>
    <col min="7171" max="7171" width="8.453125" style="205" customWidth="1"/>
    <col min="7172" max="7172" width="18.08984375" style="205" bestFit="1" customWidth="1"/>
    <col min="7173" max="7173" width="14" style="205" bestFit="1" customWidth="1"/>
    <col min="7174" max="7174" width="14.1796875" style="205" bestFit="1" customWidth="1"/>
    <col min="7175" max="7424" width="8.7265625" style="205"/>
    <col min="7425" max="7425" width="9.90625" style="205" bestFit="1" customWidth="1"/>
    <col min="7426" max="7426" width="8.90625" style="205" bestFit="1" customWidth="1"/>
    <col min="7427" max="7427" width="8.453125" style="205" customWidth="1"/>
    <col min="7428" max="7428" width="18.08984375" style="205" bestFit="1" customWidth="1"/>
    <col min="7429" max="7429" width="14" style="205" bestFit="1" customWidth="1"/>
    <col min="7430" max="7430" width="14.1796875" style="205" bestFit="1" customWidth="1"/>
    <col min="7431" max="7680" width="8.7265625" style="205"/>
    <col min="7681" max="7681" width="9.90625" style="205" bestFit="1" customWidth="1"/>
    <col min="7682" max="7682" width="8.90625" style="205" bestFit="1" customWidth="1"/>
    <col min="7683" max="7683" width="8.453125" style="205" customWidth="1"/>
    <col min="7684" max="7684" width="18.08984375" style="205" bestFit="1" customWidth="1"/>
    <col min="7685" max="7685" width="14" style="205" bestFit="1" customWidth="1"/>
    <col min="7686" max="7686" width="14.1796875" style="205" bestFit="1" customWidth="1"/>
    <col min="7687" max="7936" width="8.7265625" style="205"/>
    <col min="7937" max="7937" width="9.90625" style="205" bestFit="1" customWidth="1"/>
    <col min="7938" max="7938" width="8.90625" style="205" bestFit="1" customWidth="1"/>
    <col min="7939" max="7939" width="8.453125" style="205" customWidth="1"/>
    <col min="7940" max="7940" width="18.08984375" style="205" bestFit="1" customWidth="1"/>
    <col min="7941" max="7941" width="14" style="205" bestFit="1" customWidth="1"/>
    <col min="7942" max="7942" width="14.1796875" style="205" bestFit="1" customWidth="1"/>
    <col min="7943" max="8192" width="8.7265625" style="205"/>
    <col min="8193" max="8193" width="9.90625" style="205" bestFit="1" customWidth="1"/>
    <col min="8194" max="8194" width="8.90625" style="205" bestFit="1" customWidth="1"/>
    <col min="8195" max="8195" width="8.453125" style="205" customWidth="1"/>
    <col min="8196" max="8196" width="18.08984375" style="205" bestFit="1" customWidth="1"/>
    <col min="8197" max="8197" width="14" style="205" bestFit="1" customWidth="1"/>
    <col min="8198" max="8198" width="14.1796875" style="205" bestFit="1" customWidth="1"/>
    <col min="8199" max="8448" width="8.7265625" style="205"/>
    <col min="8449" max="8449" width="9.90625" style="205" bestFit="1" customWidth="1"/>
    <col min="8450" max="8450" width="8.90625" style="205" bestFit="1" customWidth="1"/>
    <col min="8451" max="8451" width="8.453125" style="205" customWidth="1"/>
    <col min="8452" max="8452" width="18.08984375" style="205" bestFit="1" customWidth="1"/>
    <col min="8453" max="8453" width="14" style="205" bestFit="1" customWidth="1"/>
    <col min="8454" max="8454" width="14.1796875" style="205" bestFit="1" customWidth="1"/>
    <col min="8455" max="8704" width="8.7265625" style="205"/>
    <col min="8705" max="8705" width="9.90625" style="205" bestFit="1" customWidth="1"/>
    <col min="8706" max="8706" width="8.90625" style="205" bestFit="1" customWidth="1"/>
    <col min="8707" max="8707" width="8.453125" style="205" customWidth="1"/>
    <col min="8708" max="8708" width="18.08984375" style="205" bestFit="1" customWidth="1"/>
    <col min="8709" max="8709" width="14" style="205" bestFit="1" customWidth="1"/>
    <col min="8710" max="8710" width="14.1796875" style="205" bestFit="1" customWidth="1"/>
    <col min="8711" max="8960" width="8.7265625" style="205"/>
    <col min="8961" max="8961" width="9.90625" style="205" bestFit="1" customWidth="1"/>
    <col min="8962" max="8962" width="8.90625" style="205" bestFit="1" customWidth="1"/>
    <col min="8963" max="8963" width="8.453125" style="205" customWidth="1"/>
    <col min="8964" max="8964" width="18.08984375" style="205" bestFit="1" customWidth="1"/>
    <col min="8965" max="8965" width="14" style="205" bestFit="1" customWidth="1"/>
    <col min="8966" max="8966" width="14.1796875" style="205" bestFit="1" customWidth="1"/>
    <col min="8967" max="9216" width="8.7265625" style="205"/>
    <col min="9217" max="9217" width="9.90625" style="205" bestFit="1" customWidth="1"/>
    <col min="9218" max="9218" width="8.90625" style="205" bestFit="1" customWidth="1"/>
    <col min="9219" max="9219" width="8.453125" style="205" customWidth="1"/>
    <col min="9220" max="9220" width="18.08984375" style="205" bestFit="1" customWidth="1"/>
    <col min="9221" max="9221" width="14" style="205" bestFit="1" customWidth="1"/>
    <col min="9222" max="9222" width="14.1796875" style="205" bestFit="1" customWidth="1"/>
    <col min="9223" max="9472" width="8.7265625" style="205"/>
    <col min="9473" max="9473" width="9.90625" style="205" bestFit="1" customWidth="1"/>
    <col min="9474" max="9474" width="8.90625" style="205" bestFit="1" customWidth="1"/>
    <col min="9475" max="9475" width="8.453125" style="205" customWidth="1"/>
    <col min="9476" max="9476" width="18.08984375" style="205" bestFit="1" customWidth="1"/>
    <col min="9477" max="9477" width="14" style="205" bestFit="1" customWidth="1"/>
    <col min="9478" max="9478" width="14.1796875" style="205" bestFit="1" customWidth="1"/>
    <col min="9479" max="9728" width="8.7265625" style="205"/>
    <col min="9729" max="9729" width="9.90625" style="205" bestFit="1" customWidth="1"/>
    <col min="9730" max="9730" width="8.90625" style="205" bestFit="1" customWidth="1"/>
    <col min="9731" max="9731" width="8.453125" style="205" customWidth="1"/>
    <col min="9732" max="9732" width="18.08984375" style="205" bestFit="1" customWidth="1"/>
    <col min="9733" max="9733" width="14" style="205" bestFit="1" customWidth="1"/>
    <col min="9734" max="9734" width="14.1796875" style="205" bestFit="1" customWidth="1"/>
    <col min="9735" max="9984" width="8.7265625" style="205"/>
    <col min="9985" max="9985" width="9.90625" style="205" bestFit="1" customWidth="1"/>
    <col min="9986" max="9986" width="8.90625" style="205" bestFit="1" customWidth="1"/>
    <col min="9987" max="9987" width="8.453125" style="205" customWidth="1"/>
    <col min="9988" max="9988" width="18.08984375" style="205" bestFit="1" customWidth="1"/>
    <col min="9989" max="9989" width="14" style="205" bestFit="1" customWidth="1"/>
    <col min="9990" max="9990" width="14.1796875" style="205" bestFit="1" customWidth="1"/>
    <col min="9991" max="10240" width="8.7265625" style="205"/>
    <col min="10241" max="10241" width="9.90625" style="205" bestFit="1" customWidth="1"/>
    <col min="10242" max="10242" width="8.90625" style="205" bestFit="1" customWidth="1"/>
    <col min="10243" max="10243" width="8.453125" style="205" customWidth="1"/>
    <col min="10244" max="10244" width="18.08984375" style="205" bestFit="1" customWidth="1"/>
    <col min="10245" max="10245" width="14" style="205" bestFit="1" customWidth="1"/>
    <col min="10246" max="10246" width="14.1796875" style="205" bestFit="1" customWidth="1"/>
    <col min="10247" max="10496" width="8.7265625" style="205"/>
    <col min="10497" max="10497" width="9.90625" style="205" bestFit="1" customWidth="1"/>
    <col min="10498" max="10498" width="8.90625" style="205" bestFit="1" customWidth="1"/>
    <col min="10499" max="10499" width="8.453125" style="205" customWidth="1"/>
    <col min="10500" max="10500" width="18.08984375" style="205" bestFit="1" customWidth="1"/>
    <col min="10501" max="10501" width="14" style="205" bestFit="1" customWidth="1"/>
    <col min="10502" max="10502" width="14.1796875" style="205" bestFit="1" customWidth="1"/>
    <col min="10503" max="10752" width="8.7265625" style="205"/>
    <col min="10753" max="10753" width="9.90625" style="205" bestFit="1" customWidth="1"/>
    <col min="10754" max="10754" width="8.90625" style="205" bestFit="1" customWidth="1"/>
    <col min="10755" max="10755" width="8.453125" style="205" customWidth="1"/>
    <col min="10756" max="10756" width="18.08984375" style="205" bestFit="1" customWidth="1"/>
    <col min="10757" max="10757" width="14" style="205" bestFit="1" customWidth="1"/>
    <col min="10758" max="10758" width="14.1796875" style="205" bestFit="1" customWidth="1"/>
    <col min="10759" max="11008" width="8.7265625" style="205"/>
    <col min="11009" max="11009" width="9.90625" style="205" bestFit="1" customWidth="1"/>
    <col min="11010" max="11010" width="8.90625" style="205" bestFit="1" customWidth="1"/>
    <col min="11011" max="11011" width="8.453125" style="205" customWidth="1"/>
    <col min="11012" max="11012" width="18.08984375" style="205" bestFit="1" customWidth="1"/>
    <col min="11013" max="11013" width="14" style="205" bestFit="1" customWidth="1"/>
    <col min="11014" max="11014" width="14.1796875" style="205" bestFit="1" customWidth="1"/>
    <col min="11015" max="11264" width="8.7265625" style="205"/>
    <col min="11265" max="11265" width="9.90625" style="205" bestFit="1" customWidth="1"/>
    <col min="11266" max="11266" width="8.90625" style="205" bestFit="1" customWidth="1"/>
    <col min="11267" max="11267" width="8.453125" style="205" customWidth="1"/>
    <col min="11268" max="11268" width="18.08984375" style="205" bestFit="1" customWidth="1"/>
    <col min="11269" max="11269" width="14" style="205" bestFit="1" customWidth="1"/>
    <col min="11270" max="11270" width="14.1796875" style="205" bestFit="1" customWidth="1"/>
    <col min="11271" max="11520" width="8.7265625" style="205"/>
    <col min="11521" max="11521" width="9.90625" style="205" bestFit="1" customWidth="1"/>
    <col min="11522" max="11522" width="8.90625" style="205" bestFit="1" customWidth="1"/>
    <col min="11523" max="11523" width="8.453125" style="205" customWidth="1"/>
    <col min="11524" max="11524" width="18.08984375" style="205" bestFit="1" customWidth="1"/>
    <col min="11525" max="11525" width="14" style="205" bestFit="1" customWidth="1"/>
    <col min="11526" max="11526" width="14.1796875" style="205" bestFit="1" customWidth="1"/>
    <col min="11527" max="11776" width="8.7265625" style="205"/>
    <col min="11777" max="11777" width="9.90625" style="205" bestFit="1" customWidth="1"/>
    <col min="11778" max="11778" width="8.90625" style="205" bestFit="1" customWidth="1"/>
    <col min="11779" max="11779" width="8.453125" style="205" customWidth="1"/>
    <col min="11780" max="11780" width="18.08984375" style="205" bestFit="1" customWidth="1"/>
    <col min="11781" max="11781" width="14" style="205" bestFit="1" customWidth="1"/>
    <col min="11782" max="11782" width="14.1796875" style="205" bestFit="1" customWidth="1"/>
    <col min="11783" max="12032" width="8.7265625" style="205"/>
    <col min="12033" max="12033" width="9.90625" style="205" bestFit="1" customWidth="1"/>
    <col min="12034" max="12034" width="8.90625" style="205" bestFit="1" customWidth="1"/>
    <col min="12035" max="12035" width="8.453125" style="205" customWidth="1"/>
    <col min="12036" max="12036" width="18.08984375" style="205" bestFit="1" customWidth="1"/>
    <col min="12037" max="12037" width="14" style="205" bestFit="1" customWidth="1"/>
    <col min="12038" max="12038" width="14.1796875" style="205" bestFit="1" customWidth="1"/>
    <col min="12039" max="12288" width="8.7265625" style="205"/>
    <col min="12289" max="12289" width="9.90625" style="205" bestFit="1" customWidth="1"/>
    <col min="12290" max="12290" width="8.90625" style="205" bestFit="1" customWidth="1"/>
    <col min="12291" max="12291" width="8.453125" style="205" customWidth="1"/>
    <col min="12292" max="12292" width="18.08984375" style="205" bestFit="1" customWidth="1"/>
    <col min="12293" max="12293" width="14" style="205" bestFit="1" customWidth="1"/>
    <col min="12294" max="12294" width="14.1796875" style="205" bestFit="1" customWidth="1"/>
    <col min="12295" max="12544" width="8.7265625" style="205"/>
    <col min="12545" max="12545" width="9.90625" style="205" bestFit="1" customWidth="1"/>
    <col min="12546" max="12546" width="8.90625" style="205" bestFit="1" customWidth="1"/>
    <col min="12547" max="12547" width="8.453125" style="205" customWidth="1"/>
    <col min="12548" max="12548" width="18.08984375" style="205" bestFit="1" customWidth="1"/>
    <col min="12549" max="12549" width="14" style="205" bestFit="1" customWidth="1"/>
    <col min="12550" max="12550" width="14.1796875" style="205" bestFit="1" customWidth="1"/>
    <col min="12551" max="12800" width="8.7265625" style="205"/>
    <col min="12801" max="12801" width="9.90625" style="205" bestFit="1" customWidth="1"/>
    <col min="12802" max="12802" width="8.90625" style="205" bestFit="1" customWidth="1"/>
    <col min="12803" max="12803" width="8.453125" style="205" customWidth="1"/>
    <col min="12804" max="12804" width="18.08984375" style="205" bestFit="1" customWidth="1"/>
    <col min="12805" max="12805" width="14" style="205" bestFit="1" customWidth="1"/>
    <col min="12806" max="12806" width="14.1796875" style="205" bestFit="1" customWidth="1"/>
    <col min="12807" max="13056" width="8.7265625" style="205"/>
    <col min="13057" max="13057" width="9.90625" style="205" bestFit="1" customWidth="1"/>
    <col min="13058" max="13058" width="8.90625" style="205" bestFit="1" customWidth="1"/>
    <col min="13059" max="13059" width="8.453125" style="205" customWidth="1"/>
    <col min="13060" max="13060" width="18.08984375" style="205" bestFit="1" customWidth="1"/>
    <col min="13061" max="13061" width="14" style="205" bestFit="1" customWidth="1"/>
    <col min="13062" max="13062" width="14.1796875" style="205" bestFit="1" customWidth="1"/>
    <col min="13063" max="13312" width="8.7265625" style="205"/>
    <col min="13313" max="13313" width="9.90625" style="205" bestFit="1" customWidth="1"/>
    <col min="13314" max="13314" width="8.90625" style="205" bestFit="1" customWidth="1"/>
    <col min="13315" max="13315" width="8.453125" style="205" customWidth="1"/>
    <col min="13316" max="13316" width="18.08984375" style="205" bestFit="1" customWidth="1"/>
    <col min="13317" max="13317" width="14" style="205" bestFit="1" customWidth="1"/>
    <col min="13318" max="13318" width="14.1796875" style="205" bestFit="1" customWidth="1"/>
    <col min="13319" max="13568" width="8.7265625" style="205"/>
    <col min="13569" max="13569" width="9.90625" style="205" bestFit="1" customWidth="1"/>
    <col min="13570" max="13570" width="8.90625" style="205" bestFit="1" customWidth="1"/>
    <col min="13571" max="13571" width="8.453125" style="205" customWidth="1"/>
    <col min="13572" max="13572" width="18.08984375" style="205" bestFit="1" customWidth="1"/>
    <col min="13573" max="13573" width="14" style="205" bestFit="1" customWidth="1"/>
    <col min="13574" max="13574" width="14.1796875" style="205" bestFit="1" customWidth="1"/>
    <col min="13575" max="13824" width="8.7265625" style="205"/>
    <col min="13825" max="13825" width="9.90625" style="205" bestFit="1" customWidth="1"/>
    <col min="13826" max="13826" width="8.90625" style="205" bestFit="1" customWidth="1"/>
    <col min="13827" max="13827" width="8.453125" style="205" customWidth="1"/>
    <col min="13828" max="13828" width="18.08984375" style="205" bestFit="1" customWidth="1"/>
    <col min="13829" max="13829" width="14" style="205" bestFit="1" customWidth="1"/>
    <col min="13830" max="13830" width="14.1796875" style="205" bestFit="1" customWidth="1"/>
    <col min="13831" max="14080" width="8.7265625" style="205"/>
    <col min="14081" max="14081" width="9.90625" style="205" bestFit="1" customWidth="1"/>
    <col min="14082" max="14082" width="8.90625" style="205" bestFit="1" customWidth="1"/>
    <col min="14083" max="14083" width="8.453125" style="205" customWidth="1"/>
    <col min="14084" max="14084" width="18.08984375" style="205" bestFit="1" customWidth="1"/>
    <col min="14085" max="14085" width="14" style="205" bestFit="1" customWidth="1"/>
    <col min="14086" max="14086" width="14.1796875" style="205" bestFit="1" customWidth="1"/>
    <col min="14087" max="14336" width="8.7265625" style="205"/>
    <col min="14337" max="14337" width="9.90625" style="205" bestFit="1" customWidth="1"/>
    <col min="14338" max="14338" width="8.90625" style="205" bestFit="1" customWidth="1"/>
    <col min="14339" max="14339" width="8.453125" style="205" customWidth="1"/>
    <col min="14340" max="14340" width="18.08984375" style="205" bestFit="1" customWidth="1"/>
    <col min="14341" max="14341" width="14" style="205" bestFit="1" customWidth="1"/>
    <col min="14342" max="14342" width="14.1796875" style="205" bestFit="1" customWidth="1"/>
    <col min="14343" max="14592" width="8.7265625" style="205"/>
    <col min="14593" max="14593" width="9.90625" style="205" bestFit="1" customWidth="1"/>
    <col min="14594" max="14594" width="8.90625" style="205" bestFit="1" customWidth="1"/>
    <col min="14595" max="14595" width="8.453125" style="205" customWidth="1"/>
    <col min="14596" max="14596" width="18.08984375" style="205" bestFit="1" customWidth="1"/>
    <col min="14597" max="14597" width="14" style="205" bestFit="1" customWidth="1"/>
    <col min="14598" max="14598" width="14.1796875" style="205" bestFit="1" customWidth="1"/>
    <col min="14599" max="14848" width="8.7265625" style="205"/>
    <col min="14849" max="14849" width="9.90625" style="205" bestFit="1" customWidth="1"/>
    <col min="14850" max="14850" width="8.90625" style="205" bestFit="1" customWidth="1"/>
    <col min="14851" max="14851" width="8.453125" style="205" customWidth="1"/>
    <col min="14852" max="14852" width="18.08984375" style="205" bestFit="1" customWidth="1"/>
    <col min="14853" max="14853" width="14" style="205" bestFit="1" customWidth="1"/>
    <col min="14854" max="14854" width="14.1796875" style="205" bestFit="1" customWidth="1"/>
    <col min="14855" max="15104" width="8.7265625" style="205"/>
    <col min="15105" max="15105" width="9.90625" style="205" bestFit="1" customWidth="1"/>
    <col min="15106" max="15106" width="8.90625" style="205" bestFit="1" customWidth="1"/>
    <col min="15107" max="15107" width="8.453125" style="205" customWidth="1"/>
    <col min="15108" max="15108" width="18.08984375" style="205" bestFit="1" customWidth="1"/>
    <col min="15109" max="15109" width="14" style="205" bestFit="1" customWidth="1"/>
    <col min="15110" max="15110" width="14.1796875" style="205" bestFit="1" customWidth="1"/>
    <col min="15111" max="15360" width="8.7265625" style="205"/>
    <col min="15361" max="15361" width="9.90625" style="205" bestFit="1" customWidth="1"/>
    <col min="15362" max="15362" width="8.90625" style="205" bestFit="1" customWidth="1"/>
    <col min="15363" max="15363" width="8.453125" style="205" customWidth="1"/>
    <col min="15364" max="15364" width="18.08984375" style="205" bestFit="1" customWidth="1"/>
    <col min="15365" max="15365" width="14" style="205" bestFit="1" customWidth="1"/>
    <col min="15366" max="15366" width="14.1796875" style="205" bestFit="1" customWidth="1"/>
    <col min="15367" max="15616" width="8.7265625" style="205"/>
    <col min="15617" max="15617" width="9.90625" style="205" bestFit="1" customWidth="1"/>
    <col min="15618" max="15618" width="8.90625" style="205" bestFit="1" customWidth="1"/>
    <col min="15619" max="15619" width="8.453125" style="205" customWidth="1"/>
    <col min="15620" max="15620" width="18.08984375" style="205" bestFit="1" customWidth="1"/>
    <col min="15621" max="15621" width="14" style="205" bestFit="1" customWidth="1"/>
    <col min="15622" max="15622" width="14.1796875" style="205" bestFit="1" customWidth="1"/>
    <col min="15623" max="15872" width="8.7265625" style="205"/>
    <col min="15873" max="15873" width="9.90625" style="205" bestFit="1" customWidth="1"/>
    <col min="15874" max="15874" width="8.90625" style="205" bestFit="1" customWidth="1"/>
    <col min="15875" max="15875" width="8.453125" style="205" customWidth="1"/>
    <col min="15876" max="15876" width="18.08984375" style="205" bestFit="1" customWidth="1"/>
    <col min="15877" max="15877" width="14" style="205" bestFit="1" customWidth="1"/>
    <col min="15878" max="15878" width="14.1796875" style="205" bestFit="1" customWidth="1"/>
    <col min="15879" max="16128" width="8.7265625" style="205"/>
    <col min="16129" max="16129" width="9.90625" style="205" bestFit="1" customWidth="1"/>
    <col min="16130" max="16130" width="8.90625" style="205" bestFit="1" customWidth="1"/>
    <col min="16131" max="16131" width="8.453125" style="205" customWidth="1"/>
    <col min="16132" max="16132" width="18.08984375" style="205" bestFit="1" customWidth="1"/>
    <col min="16133" max="16133" width="14" style="205" bestFit="1" customWidth="1"/>
    <col min="16134" max="16134" width="14.1796875" style="205" bestFit="1" customWidth="1"/>
    <col min="16135" max="16384" width="8.7265625" style="205"/>
  </cols>
  <sheetData>
    <row r="1" spans="1:6" ht="13" x14ac:dyDescent="0.3">
      <c r="A1" s="204" t="s">
        <v>0</v>
      </c>
      <c r="B1" s="204" t="s">
        <v>385</v>
      </c>
      <c r="D1" s="206" t="s">
        <v>17</v>
      </c>
      <c r="E1" s="207">
        <f>'Capital Allocation'!C11</f>
        <v>43412.157106222963</v>
      </c>
    </row>
    <row r="2" spans="1:6" ht="13" x14ac:dyDescent="0.3">
      <c r="A2" s="2">
        <v>45852</v>
      </c>
      <c r="B2" s="12">
        <v>2.0325203252032089E-3</v>
      </c>
      <c r="D2" s="206" t="s">
        <v>18</v>
      </c>
      <c r="E2" s="224">
        <v>4800000</v>
      </c>
      <c r="F2" s="209"/>
    </row>
    <row r="3" spans="1:6" ht="14" x14ac:dyDescent="0.3">
      <c r="A3" s="2">
        <v>45853</v>
      </c>
      <c r="B3" s="12">
        <v>-1.0953346855983648E-2</v>
      </c>
      <c r="C3" s="210"/>
      <c r="D3" s="211" t="s">
        <v>371</v>
      </c>
      <c r="E3" s="212">
        <v>0.99</v>
      </c>
    </row>
    <row r="4" spans="1:6" ht="14" x14ac:dyDescent="0.3">
      <c r="A4" s="2">
        <v>45854</v>
      </c>
      <c r="B4" s="12">
        <v>1.8457752255946374E-3</v>
      </c>
      <c r="D4" s="215" t="s">
        <v>485</v>
      </c>
      <c r="E4" s="225">
        <f>NORMSINV(1-E3)</f>
        <v>-2.3263478740408408</v>
      </c>
    </row>
    <row r="5" spans="1:6" ht="13" x14ac:dyDescent="0.3">
      <c r="A5" s="2">
        <v>45855</v>
      </c>
      <c r="B5" s="12">
        <v>8.2906857727739307E-3</v>
      </c>
      <c r="C5" s="214"/>
    </row>
    <row r="6" spans="1:6" ht="14" x14ac:dyDescent="0.3">
      <c r="A6" s="2">
        <v>45856</v>
      </c>
      <c r="B6" s="12">
        <v>1.1166379047811625E-3</v>
      </c>
      <c r="D6" s="215" t="s">
        <v>483</v>
      </c>
      <c r="E6" s="218">
        <f>STDEV(B2:B301)</f>
        <v>1.4938665362619558E-2</v>
      </c>
    </row>
    <row r="7" spans="1:6" ht="14" x14ac:dyDescent="0.3">
      <c r="A7" s="2">
        <v>45859</v>
      </c>
      <c r="B7" s="12">
        <v>-1.6223889677550206E-3</v>
      </c>
      <c r="D7" s="215" t="s">
        <v>486</v>
      </c>
      <c r="E7" s="226">
        <f>SKEW(B2:B301)</f>
        <v>-0.15648250801695704</v>
      </c>
    </row>
    <row r="8" spans="1:6" ht="14" x14ac:dyDescent="0.3">
      <c r="A8" s="2">
        <v>45860</v>
      </c>
      <c r="B8" s="12">
        <v>-2.0312817387778469E-4</v>
      </c>
      <c r="C8" s="214"/>
      <c r="D8" s="215" t="s">
        <v>487</v>
      </c>
      <c r="E8" s="227">
        <f>KURT(B2:B301)</f>
        <v>1.2476211829885249</v>
      </c>
    </row>
    <row r="9" spans="1:6" ht="14.5" x14ac:dyDescent="0.35">
      <c r="A9" s="2">
        <v>45861</v>
      </c>
      <c r="B9" s="12">
        <v>1.9504266558309648E-2</v>
      </c>
      <c r="D9" s="228" t="s">
        <v>488</v>
      </c>
      <c r="E9" s="229">
        <f>E4+(E4^2-1)*(E7/6)+(E4^3-3*E4)*(E8/24)-(2*E4^3-5*E4)*(E7^2/36)</f>
        <v>-2.7238751494705054</v>
      </c>
    </row>
    <row r="10" spans="1:6" ht="13" x14ac:dyDescent="0.3">
      <c r="A10" s="2">
        <v>45862</v>
      </c>
      <c r="B10" s="12">
        <v>9.565563969709057E-3</v>
      </c>
    </row>
    <row r="11" spans="1:6" ht="13" x14ac:dyDescent="0.3">
      <c r="A11" s="2">
        <v>45863</v>
      </c>
      <c r="B11" s="12">
        <v>-1.3817607579944084E-3</v>
      </c>
      <c r="E11" s="217"/>
    </row>
    <row r="12" spans="1:6" ht="13" x14ac:dyDescent="0.3">
      <c r="A12" s="2">
        <v>45866</v>
      </c>
      <c r="B12" s="12">
        <v>5.139355603874244E-3</v>
      </c>
    </row>
    <row r="13" spans="1:6" ht="13" x14ac:dyDescent="0.3">
      <c r="A13" s="2">
        <v>45867</v>
      </c>
      <c r="B13" s="12">
        <v>2.2222222222222306E-2</v>
      </c>
    </row>
    <row r="14" spans="1:6" ht="13" x14ac:dyDescent="0.3">
      <c r="A14" s="2">
        <v>45868</v>
      </c>
      <c r="B14" s="12">
        <v>4.3863024240092294E-2</v>
      </c>
    </row>
    <row r="15" spans="1:6" ht="13" x14ac:dyDescent="0.3">
      <c r="A15" s="2">
        <v>45869</v>
      </c>
      <c r="B15" s="12">
        <v>-2.4143015112421715E-2</v>
      </c>
      <c r="D15" s="219" t="s">
        <v>19</v>
      </c>
      <c r="E15" s="220">
        <f>E2*ABS(E9)*E6</f>
        <v>195317.08486797698</v>
      </c>
    </row>
    <row r="16" spans="1:6" ht="13" x14ac:dyDescent="0.3">
      <c r="A16" s="2">
        <v>45870</v>
      </c>
      <c r="B16" s="12">
        <v>-5.5712936732766748E-2</v>
      </c>
    </row>
    <row r="17" spans="1:3" ht="13" x14ac:dyDescent="0.3">
      <c r="A17" s="2">
        <v>45873</v>
      </c>
      <c r="B17" s="12">
        <v>3.2399999999999984E-2</v>
      </c>
      <c r="C17" s="214"/>
    </row>
    <row r="18" spans="1:3" ht="13" x14ac:dyDescent="0.3">
      <c r="A18" s="2">
        <v>45874</v>
      </c>
      <c r="B18" s="12">
        <v>-5.8117008911275185E-3</v>
      </c>
    </row>
    <row r="19" spans="1:3" ht="13" x14ac:dyDescent="0.3">
      <c r="A19" s="2">
        <v>45875</v>
      </c>
      <c r="B19" s="12">
        <v>7.9890880748247021E-3</v>
      </c>
    </row>
    <row r="20" spans="1:3" ht="13" x14ac:dyDescent="0.3">
      <c r="A20" s="2">
        <v>45876</v>
      </c>
      <c r="B20" s="12">
        <v>1.6431471099941999E-2</v>
      </c>
    </row>
    <row r="21" spans="1:3" ht="13" x14ac:dyDescent="0.3">
      <c r="A21" s="2">
        <v>45877</v>
      </c>
      <c r="B21" s="12">
        <v>1.4834537847090204E-2</v>
      </c>
    </row>
    <row r="22" spans="1:3" ht="13" x14ac:dyDescent="0.3">
      <c r="A22" s="2">
        <v>45880</v>
      </c>
      <c r="B22" s="12">
        <v>-2.061469265367339E-3</v>
      </c>
    </row>
    <row r="23" spans="1:3" ht="13" x14ac:dyDescent="0.3">
      <c r="A23" s="2">
        <v>45881</v>
      </c>
      <c r="B23" s="12">
        <v>3.3802816901408062E-3</v>
      </c>
    </row>
    <row r="24" spans="1:3" ht="13" x14ac:dyDescent="0.3">
      <c r="A24" s="2">
        <v>45882</v>
      </c>
      <c r="B24" s="12">
        <v>1.6282987085906746E-2</v>
      </c>
    </row>
    <row r="25" spans="1:3" ht="13" x14ac:dyDescent="0.3">
      <c r="A25" s="2">
        <v>45883</v>
      </c>
      <c r="B25" s="12">
        <v>1.4548802946593118E-2</v>
      </c>
    </row>
    <row r="26" spans="1:3" ht="13" x14ac:dyDescent="0.3">
      <c r="A26" s="2">
        <v>45884</v>
      </c>
      <c r="B26" s="12">
        <v>0</v>
      </c>
    </row>
    <row r="27" spans="1:3" ht="13" x14ac:dyDescent="0.3">
      <c r="A27" s="2">
        <v>45887</v>
      </c>
      <c r="B27" s="12">
        <v>-3.6304229442730915E-3</v>
      </c>
    </row>
    <row r="28" spans="1:3" ht="13" x14ac:dyDescent="0.3">
      <c r="A28" s="2">
        <v>45888</v>
      </c>
      <c r="B28" s="12">
        <v>2.1133175441792777E-2</v>
      </c>
    </row>
    <row r="29" spans="1:3" ht="13" x14ac:dyDescent="0.3">
      <c r="A29" s="2">
        <v>45889</v>
      </c>
      <c r="B29" s="12">
        <v>-5.7091882247992908E-3</v>
      </c>
    </row>
    <row r="30" spans="1:3" ht="13" x14ac:dyDescent="0.3">
      <c r="A30" s="2">
        <v>45890</v>
      </c>
      <c r="B30" s="12">
        <v>6.4597164902206322E-3</v>
      </c>
    </row>
    <row r="31" spans="1:3" ht="13" x14ac:dyDescent="0.3">
      <c r="A31" s="2">
        <v>45891</v>
      </c>
      <c r="B31" s="12">
        <v>5.8834016758781181E-3</v>
      </c>
    </row>
    <row r="32" spans="1:3" ht="13" x14ac:dyDescent="0.3">
      <c r="A32" s="2">
        <v>45894</v>
      </c>
      <c r="B32" s="12">
        <v>-1.2406947890819852E-3</v>
      </c>
    </row>
    <row r="33" spans="1:2" ht="13" x14ac:dyDescent="0.3">
      <c r="A33" s="2">
        <v>45895</v>
      </c>
      <c r="B33" s="12">
        <v>-1.8988464951197909E-2</v>
      </c>
    </row>
    <row r="34" spans="1:2" ht="13" x14ac:dyDescent="0.3">
      <c r="A34" s="2">
        <v>45896</v>
      </c>
      <c r="B34" s="12">
        <v>-2.5325615050651173E-2</v>
      </c>
    </row>
    <row r="35" spans="1:2" ht="13" x14ac:dyDescent="0.3">
      <c r="A35" s="2">
        <v>45897</v>
      </c>
      <c r="B35" s="12">
        <v>3.8975501113585574E-3</v>
      </c>
    </row>
    <row r="36" spans="1:2" ht="13" x14ac:dyDescent="0.3">
      <c r="A36" s="2">
        <v>45898</v>
      </c>
      <c r="B36" s="12">
        <v>-6.2858199297466831E-3</v>
      </c>
    </row>
    <row r="37" spans="1:2" ht="13" x14ac:dyDescent="0.3">
      <c r="A37" s="2">
        <v>45901</v>
      </c>
      <c r="B37" s="12">
        <v>4.6511627906977403E-3</v>
      </c>
    </row>
    <row r="38" spans="1:2" ht="13" x14ac:dyDescent="0.3">
      <c r="A38" s="2">
        <v>45902</v>
      </c>
      <c r="B38" s="12">
        <v>-1.6111111111111229E-2</v>
      </c>
    </row>
    <row r="39" spans="1:2" ht="13" x14ac:dyDescent="0.3">
      <c r="A39" s="2">
        <v>45903</v>
      </c>
      <c r="B39" s="12">
        <v>9.4108789760961669E-4</v>
      </c>
    </row>
    <row r="40" spans="1:2" ht="13" x14ac:dyDescent="0.3">
      <c r="A40" s="2">
        <v>45904</v>
      </c>
      <c r="B40" s="12">
        <v>8.4618277547951898E-3</v>
      </c>
    </row>
    <row r="41" spans="1:2" ht="13" x14ac:dyDescent="0.3">
      <c r="A41" s="2">
        <v>45905</v>
      </c>
      <c r="B41" s="12">
        <v>-1.3425321648331169E-2</v>
      </c>
    </row>
    <row r="42" spans="1:2" ht="13" x14ac:dyDescent="0.3">
      <c r="A42" s="2">
        <v>45908</v>
      </c>
      <c r="B42" s="12">
        <v>1.0962010962010929E-2</v>
      </c>
    </row>
    <row r="43" spans="1:2" ht="13" x14ac:dyDescent="0.3">
      <c r="A43" s="2">
        <v>45909</v>
      </c>
      <c r="B43" s="12">
        <v>1.4021312394840189E-2</v>
      </c>
    </row>
    <row r="44" spans="1:2" ht="13" x14ac:dyDescent="0.3">
      <c r="A44" s="2">
        <v>45910</v>
      </c>
      <c r="B44" s="12">
        <v>2.5811209439526818E-3</v>
      </c>
    </row>
    <row r="45" spans="1:2" ht="13" x14ac:dyDescent="0.3">
      <c r="A45" s="2">
        <v>45911</v>
      </c>
      <c r="B45" s="12">
        <v>6.4361897756528398E-3</v>
      </c>
    </row>
    <row r="46" spans="1:2" ht="13" x14ac:dyDescent="0.3">
      <c r="A46" s="2">
        <v>45912</v>
      </c>
      <c r="B46" s="12">
        <v>1.8271514708575443E-4</v>
      </c>
    </row>
    <row r="47" spans="1:2" ht="13" x14ac:dyDescent="0.3">
      <c r="A47" s="2">
        <v>45915</v>
      </c>
      <c r="B47" s="12">
        <v>2.5392765801973007E-2</v>
      </c>
    </row>
    <row r="48" spans="1:2" ht="13" x14ac:dyDescent="0.3">
      <c r="A48" s="2">
        <v>45916</v>
      </c>
      <c r="B48" s="12">
        <v>-2.2982362373062611E-2</v>
      </c>
    </row>
    <row r="49" spans="1:2" ht="13" x14ac:dyDescent="0.3">
      <c r="A49" s="2">
        <v>45917</v>
      </c>
      <c r="B49" s="12">
        <v>-1.3129102844638961E-2</v>
      </c>
    </row>
    <row r="50" spans="1:2" ht="13" x14ac:dyDescent="0.3">
      <c r="A50" s="2">
        <v>45918</v>
      </c>
      <c r="B50" s="12">
        <v>5.7280118255727446E-3</v>
      </c>
    </row>
    <row r="51" spans="1:2" ht="13" x14ac:dyDescent="0.3">
      <c r="A51" s="2">
        <v>45919</v>
      </c>
      <c r="B51" s="12">
        <v>4.7767775124013759E-3</v>
      </c>
    </row>
    <row r="52" spans="1:2" ht="13" x14ac:dyDescent="0.3">
      <c r="A52" s="2">
        <v>45922</v>
      </c>
      <c r="B52" s="12">
        <v>-3.108429328945026E-3</v>
      </c>
    </row>
    <row r="53" spans="1:2" ht="13" x14ac:dyDescent="0.3">
      <c r="A53" s="2">
        <v>45923</v>
      </c>
      <c r="B53" s="12">
        <v>-1.8341892883351688E-4</v>
      </c>
    </row>
    <row r="54" spans="1:2" ht="13" x14ac:dyDescent="0.3">
      <c r="A54" s="2">
        <v>45924</v>
      </c>
      <c r="B54" s="12">
        <v>-6.2373876352962414E-3</v>
      </c>
    </row>
    <row r="55" spans="1:2" ht="13" x14ac:dyDescent="0.3">
      <c r="A55" s="2">
        <v>45925</v>
      </c>
      <c r="B55" s="12">
        <v>4.0612885360901312E-3</v>
      </c>
    </row>
    <row r="56" spans="1:2" ht="13" x14ac:dyDescent="0.3">
      <c r="A56" s="2">
        <v>45926</v>
      </c>
      <c r="B56" s="12">
        <v>2.2246736532450736E-2</v>
      </c>
    </row>
    <row r="57" spans="1:2" ht="13" x14ac:dyDescent="0.3">
      <c r="A57" s="2">
        <v>45929</v>
      </c>
      <c r="B57" s="12">
        <v>-7.1942446043157555E-4</v>
      </c>
    </row>
    <row r="58" spans="1:2" ht="13" x14ac:dyDescent="0.3">
      <c r="A58" s="2">
        <v>45930</v>
      </c>
      <c r="B58" s="12">
        <v>1.0439164866810624E-2</v>
      </c>
    </row>
    <row r="59" spans="1:2" ht="13" x14ac:dyDescent="0.3">
      <c r="A59" s="2">
        <v>45931</v>
      </c>
      <c r="B59" s="12">
        <v>1.4250089063056658E-2</v>
      </c>
    </row>
    <row r="60" spans="1:2" ht="13" x14ac:dyDescent="0.3">
      <c r="A60" s="2">
        <v>45932</v>
      </c>
      <c r="B60" s="12">
        <v>-2.0196698278890098E-2</v>
      </c>
    </row>
    <row r="61" spans="1:2" ht="13" x14ac:dyDescent="0.3">
      <c r="A61" s="2">
        <v>45933</v>
      </c>
      <c r="B61" s="12">
        <v>5.3773077612475802E-3</v>
      </c>
    </row>
    <row r="62" spans="1:2" ht="13" x14ac:dyDescent="0.3">
      <c r="A62" s="2">
        <v>45936</v>
      </c>
      <c r="B62" s="12">
        <v>-1.551078623640573E-2</v>
      </c>
    </row>
    <row r="63" spans="1:2" ht="13" x14ac:dyDescent="0.3">
      <c r="A63" s="2">
        <v>45937</v>
      </c>
      <c r="B63" s="12">
        <v>-2.1731256791018569E-3</v>
      </c>
    </row>
    <row r="64" spans="1:2" ht="13" x14ac:dyDescent="0.3">
      <c r="A64" s="2">
        <v>45938</v>
      </c>
      <c r="B64" s="12">
        <v>5.8076225045372108E-3</v>
      </c>
    </row>
    <row r="65" spans="1:2" ht="13" x14ac:dyDescent="0.3">
      <c r="A65" s="2">
        <v>45939</v>
      </c>
      <c r="B65" s="12">
        <v>-6.1349693251533397E-3</v>
      </c>
    </row>
    <row r="66" spans="1:2" ht="13" x14ac:dyDescent="0.3">
      <c r="A66" s="2">
        <v>45940</v>
      </c>
      <c r="B66" s="12">
        <v>-1.4161220043573038E-2</v>
      </c>
    </row>
    <row r="67" spans="1:2" ht="13" x14ac:dyDescent="0.3">
      <c r="A67" s="2">
        <v>45943</v>
      </c>
      <c r="B67" s="12">
        <v>9.2081031307551953E-3</v>
      </c>
    </row>
    <row r="68" spans="1:2" ht="13" x14ac:dyDescent="0.3">
      <c r="A68" s="2">
        <v>45944</v>
      </c>
      <c r="B68" s="12">
        <v>-1.6423357664234197E-3</v>
      </c>
    </row>
    <row r="69" spans="1:2" ht="13" x14ac:dyDescent="0.3">
      <c r="A69" s="2">
        <v>45945</v>
      </c>
      <c r="B69" s="12">
        <v>-1.5902028879546653E-2</v>
      </c>
    </row>
    <row r="70" spans="1:2" ht="13" x14ac:dyDescent="0.3">
      <c r="A70" s="2">
        <v>45946</v>
      </c>
      <c r="B70" s="12">
        <v>1.5973254086181166E-2</v>
      </c>
    </row>
    <row r="71" spans="1:2" ht="13" x14ac:dyDescent="0.3">
      <c r="A71" s="2">
        <v>45947</v>
      </c>
      <c r="B71" s="12">
        <v>-2.2303473491773289E-2</v>
      </c>
    </row>
    <row r="72" spans="1:2" ht="13" x14ac:dyDescent="0.3">
      <c r="A72" s="2">
        <v>45950</v>
      </c>
      <c r="B72" s="12">
        <v>2.131637995512339E-2</v>
      </c>
    </row>
    <row r="73" spans="1:2" ht="13" x14ac:dyDescent="0.3">
      <c r="A73" s="2">
        <v>45951</v>
      </c>
      <c r="B73" s="12">
        <v>4.027828634199971E-3</v>
      </c>
    </row>
    <row r="74" spans="1:2" ht="13" x14ac:dyDescent="0.3">
      <c r="A74" s="2">
        <v>45952</v>
      </c>
      <c r="B74" s="12">
        <v>-6.3822027716995151E-3</v>
      </c>
    </row>
    <row r="75" spans="1:2" ht="13" x14ac:dyDescent="0.3">
      <c r="A75" s="2">
        <v>45953</v>
      </c>
      <c r="B75" s="12">
        <v>1.8351991191050359E-4</v>
      </c>
    </row>
    <row r="76" spans="1:2" ht="13" x14ac:dyDescent="0.3">
      <c r="A76" s="2">
        <v>45954</v>
      </c>
      <c r="B76" s="12">
        <v>2.2018348623852415E-3</v>
      </c>
    </row>
    <row r="77" spans="1:2" ht="13" x14ac:dyDescent="0.3">
      <c r="A77" s="2">
        <v>45957</v>
      </c>
      <c r="B77" s="12">
        <v>1.8125228853899708E-2</v>
      </c>
    </row>
    <row r="78" spans="1:2" ht="13" x14ac:dyDescent="0.3">
      <c r="A78" s="2">
        <v>45958</v>
      </c>
      <c r="B78" s="12">
        <v>8.8113648624348825E-3</v>
      </c>
    </row>
    <row r="79" spans="1:2" ht="13" x14ac:dyDescent="0.3">
      <c r="A79" s="2">
        <v>45959</v>
      </c>
      <c r="B79" s="12">
        <v>1.1051693404634471E-2</v>
      </c>
    </row>
    <row r="80" spans="1:2" ht="13" x14ac:dyDescent="0.3">
      <c r="A80" s="2">
        <v>45960</v>
      </c>
      <c r="B80" s="12">
        <v>5.4654442877292994E-3</v>
      </c>
    </row>
    <row r="81" spans="1:2" ht="13" x14ac:dyDescent="0.3">
      <c r="A81" s="2">
        <v>45961</v>
      </c>
      <c r="B81" s="12">
        <v>-2.2268981237945056E-2</v>
      </c>
    </row>
    <row r="82" spans="1:2" ht="13" x14ac:dyDescent="0.3">
      <c r="A82" s="2">
        <v>45964</v>
      </c>
      <c r="B82" s="12">
        <v>-5.200860832137718E-3</v>
      </c>
    </row>
    <row r="83" spans="1:2" ht="13" x14ac:dyDescent="0.3">
      <c r="A83" s="2">
        <v>45965</v>
      </c>
      <c r="B83" s="12">
        <v>4.8674959437534047E-3</v>
      </c>
    </row>
    <row r="84" spans="1:2" ht="13" x14ac:dyDescent="0.3">
      <c r="A84" s="2">
        <v>45966</v>
      </c>
      <c r="B84" s="12">
        <v>5.9203444564048012E-3</v>
      </c>
    </row>
    <row r="85" spans="1:2" ht="13" x14ac:dyDescent="0.3">
      <c r="A85" s="2">
        <v>45967</v>
      </c>
      <c r="B85" s="12">
        <v>-5.5288032816123737E-3</v>
      </c>
    </row>
    <row r="86" spans="1:2" ht="13" x14ac:dyDescent="0.3">
      <c r="A86" s="2">
        <v>45968</v>
      </c>
      <c r="B86" s="12">
        <v>-7.1736011477753936E-4</v>
      </c>
    </row>
    <row r="87" spans="1:2" ht="13" x14ac:dyDescent="0.3">
      <c r="A87" s="2">
        <v>45971</v>
      </c>
      <c r="B87" s="12">
        <v>3.5534816941852031E-2</v>
      </c>
    </row>
    <row r="88" spans="1:2" ht="13" x14ac:dyDescent="0.3">
      <c r="A88" s="2">
        <v>45972</v>
      </c>
      <c r="B88" s="12">
        <v>1.33448873483537E-2</v>
      </c>
    </row>
    <row r="89" spans="1:2" ht="13" x14ac:dyDescent="0.3">
      <c r="A89" s="2">
        <v>45973</v>
      </c>
      <c r="B89" s="12">
        <v>1.5905592611595683E-2</v>
      </c>
    </row>
    <row r="90" spans="1:2" ht="13" x14ac:dyDescent="0.3">
      <c r="A90" s="2">
        <v>45974</v>
      </c>
      <c r="B90" s="12">
        <v>6.7340067340067398E-3</v>
      </c>
    </row>
    <row r="91" spans="1:2" ht="13" x14ac:dyDescent="0.3">
      <c r="A91" s="2">
        <v>45975</v>
      </c>
      <c r="B91" s="12">
        <v>-3.0936454849498408E-2</v>
      </c>
    </row>
    <row r="92" spans="1:2" ht="13" x14ac:dyDescent="0.3">
      <c r="A92" s="2">
        <v>45978</v>
      </c>
      <c r="B92" s="12">
        <v>-1.1734253666954205E-2</v>
      </c>
    </row>
    <row r="93" spans="1:2" ht="13" x14ac:dyDescent="0.3">
      <c r="A93" s="2">
        <v>45979</v>
      </c>
      <c r="B93" s="12">
        <v>-2.950934171468491E-2</v>
      </c>
    </row>
    <row r="94" spans="1:2" ht="13" x14ac:dyDescent="0.3">
      <c r="A94" s="2">
        <v>45980</v>
      </c>
      <c r="B94" s="12">
        <v>6.2972292191436022E-3</v>
      </c>
    </row>
    <row r="95" spans="1:2" ht="13" x14ac:dyDescent="0.3">
      <c r="A95" s="2">
        <v>45981</v>
      </c>
      <c r="B95" s="12">
        <v>9.4761308778830572E-3</v>
      </c>
    </row>
    <row r="96" spans="1:2" ht="13" x14ac:dyDescent="0.3">
      <c r="A96" s="2">
        <v>45982</v>
      </c>
      <c r="B96" s="12">
        <v>-4.782146652497367E-3</v>
      </c>
    </row>
    <row r="97" spans="1:2" ht="13" x14ac:dyDescent="0.3">
      <c r="A97" s="2">
        <v>45985</v>
      </c>
      <c r="B97" s="12">
        <v>-3.0966364121729754E-2</v>
      </c>
    </row>
    <row r="98" spans="1:2" ht="13" x14ac:dyDescent="0.3">
      <c r="A98" s="2">
        <v>45986</v>
      </c>
      <c r="B98" s="12">
        <v>1.1753902662993582E-2</v>
      </c>
    </row>
    <row r="99" spans="1:2" ht="13" x14ac:dyDescent="0.3">
      <c r="A99" s="2">
        <v>45987</v>
      </c>
      <c r="B99" s="12">
        <v>1.3614086041023649E-2</v>
      </c>
    </row>
    <row r="100" spans="1:2" ht="13" x14ac:dyDescent="0.3">
      <c r="A100" s="2">
        <v>45988</v>
      </c>
      <c r="B100" s="12">
        <v>-1.4326647564469929E-3</v>
      </c>
    </row>
    <row r="101" spans="1:2" ht="13" x14ac:dyDescent="0.3">
      <c r="A101" s="2">
        <v>45989</v>
      </c>
      <c r="B101" s="12">
        <v>1.7934002869441671E-3</v>
      </c>
    </row>
    <row r="102" spans="1:2" ht="13" x14ac:dyDescent="0.3">
      <c r="A102" s="2">
        <v>45992</v>
      </c>
      <c r="B102" s="12">
        <v>-1.9692087361260508E-3</v>
      </c>
    </row>
    <row r="103" spans="1:2" ht="13" x14ac:dyDescent="0.3">
      <c r="A103" s="2">
        <v>45993</v>
      </c>
      <c r="B103" s="12">
        <v>4.6636771300448071E-3</v>
      </c>
    </row>
    <row r="104" spans="1:2" ht="13" x14ac:dyDescent="0.3">
      <c r="A104" s="2">
        <v>45994</v>
      </c>
      <c r="B104" s="12">
        <v>-3.3922513836815082E-3</v>
      </c>
    </row>
    <row r="105" spans="1:2" ht="13" x14ac:dyDescent="0.3">
      <c r="A105" s="2">
        <v>45995</v>
      </c>
      <c r="B105" s="12">
        <v>6.4493013256898025E-3</v>
      </c>
    </row>
    <row r="106" spans="1:2" ht="13" x14ac:dyDescent="0.3">
      <c r="A106" s="2">
        <v>45996</v>
      </c>
      <c r="B106" s="12">
        <v>-8.8999644001422091E-4</v>
      </c>
    </row>
    <row r="107" spans="1:2" ht="13" x14ac:dyDescent="0.3">
      <c r="A107" s="2">
        <v>45999</v>
      </c>
      <c r="B107" s="12">
        <v>1.7815784785319413E-3</v>
      </c>
    </row>
    <row r="108" spans="1:2" ht="13" x14ac:dyDescent="0.3">
      <c r="A108" s="2">
        <v>46000</v>
      </c>
      <c r="B108" s="12">
        <v>8.5363684865730118E-3</v>
      </c>
    </row>
    <row r="109" spans="1:2" ht="13" x14ac:dyDescent="0.3">
      <c r="A109" s="2">
        <v>46001</v>
      </c>
      <c r="B109" s="12">
        <v>-6.5244225004408253E-3</v>
      </c>
    </row>
    <row r="110" spans="1:2" ht="13" x14ac:dyDescent="0.3">
      <c r="A110" s="2">
        <v>46002</v>
      </c>
      <c r="B110" s="12">
        <v>1.5974440894568665E-2</v>
      </c>
    </row>
    <row r="111" spans="1:2" ht="13" x14ac:dyDescent="0.3">
      <c r="A111" s="2">
        <v>46003</v>
      </c>
      <c r="B111" s="12">
        <v>-9.6086652690427331E-3</v>
      </c>
    </row>
    <row r="112" spans="1:2" ht="13" x14ac:dyDescent="0.3">
      <c r="A112" s="2">
        <v>46006</v>
      </c>
      <c r="B112" s="12">
        <v>2.1167754454048355E-2</v>
      </c>
    </row>
    <row r="113" spans="1:2" ht="13" x14ac:dyDescent="0.3">
      <c r="A113" s="2">
        <v>46007</v>
      </c>
      <c r="B113" s="12">
        <v>-1.0364484366901605E-3</v>
      </c>
    </row>
    <row r="114" spans="1:2" ht="13" x14ac:dyDescent="0.3">
      <c r="A114" s="2">
        <v>46008</v>
      </c>
      <c r="B114" s="12">
        <v>8.1272695832612322E-3</v>
      </c>
    </row>
    <row r="115" spans="1:2" ht="13" x14ac:dyDescent="0.3">
      <c r="A115" s="2">
        <v>46009</v>
      </c>
      <c r="B115" s="12">
        <v>9.2624356775300627E-3</v>
      </c>
    </row>
    <row r="116" spans="1:2" ht="13" x14ac:dyDescent="0.3">
      <c r="A116" s="2">
        <v>46010</v>
      </c>
      <c r="B116" s="12">
        <v>5.0985723997279669E-3</v>
      </c>
    </row>
    <row r="117" spans="1:2" ht="13" x14ac:dyDescent="0.3">
      <c r="A117" s="2">
        <v>46013</v>
      </c>
      <c r="B117" s="12">
        <v>-5.410889414947587E-3</v>
      </c>
    </row>
    <row r="118" spans="1:2" ht="13" x14ac:dyDescent="0.3">
      <c r="A118" s="2">
        <v>46014</v>
      </c>
      <c r="B118" s="12">
        <v>-1.8701122067322736E-3</v>
      </c>
    </row>
    <row r="119" spans="1:2" ht="13" x14ac:dyDescent="0.3">
      <c r="A119" s="2">
        <v>46015</v>
      </c>
      <c r="B119" s="12">
        <v>0</v>
      </c>
    </row>
    <row r="120" spans="1:2" ht="13" x14ac:dyDescent="0.3">
      <c r="A120" s="2">
        <v>46016</v>
      </c>
      <c r="B120" s="12">
        <v>0</v>
      </c>
    </row>
    <row r="121" spans="1:2" ht="13" x14ac:dyDescent="0.3">
      <c r="A121" s="2">
        <v>46017</v>
      </c>
      <c r="B121" s="12">
        <v>0</v>
      </c>
    </row>
    <row r="122" spans="1:2" ht="13" x14ac:dyDescent="0.3">
      <c r="A122" s="2">
        <v>46020</v>
      </c>
      <c r="B122" s="12">
        <v>-5.6208482370976596E-3</v>
      </c>
    </row>
    <row r="123" spans="1:2" ht="13" x14ac:dyDescent="0.3">
      <c r="A123" s="2">
        <v>46021</v>
      </c>
      <c r="B123" s="12">
        <v>1.4217197670435113E-2</v>
      </c>
    </row>
    <row r="124" spans="1:2" ht="13" x14ac:dyDescent="0.3">
      <c r="A124" s="2">
        <v>46022</v>
      </c>
      <c r="B124" s="12">
        <v>0</v>
      </c>
    </row>
    <row r="125" spans="1:2" ht="13" x14ac:dyDescent="0.3">
      <c r="A125" s="2">
        <v>46023</v>
      </c>
      <c r="B125" s="12">
        <v>0</v>
      </c>
    </row>
    <row r="126" spans="1:2" ht="13" x14ac:dyDescent="0.3">
      <c r="A126" s="2">
        <v>46024</v>
      </c>
      <c r="B126" s="12">
        <v>5.9111636547880663E-3</v>
      </c>
    </row>
    <row r="127" spans="1:2" ht="13" x14ac:dyDescent="0.3">
      <c r="A127" s="2">
        <v>46027</v>
      </c>
      <c r="B127" s="12">
        <v>1.4103425117528479E-2</v>
      </c>
    </row>
    <row r="128" spans="1:2" ht="13" x14ac:dyDescent="0.3">
      <c r="A128" s="2">
        <v>46028</v>
      </c>
      <c r="B128" s="12">
        <v>-1.0099337748344362E-2</v>
      </c>
    </row>
    <row r="129" spans="1:2" ht="13" x14ac:dyDescent="0.3">
      <c r="A129" s="2">
        <v>46029</v>
      </c>
      <c r="B129" s="12">
        <v>-1.2042147516307085E-2</v>
      </c>
    </row>
    <row r="130" spans="1:2" ht="13" x14ac:dyDescent="0.3">
      <c r="A130" s="2">
        <v>46030</v>
      </c>
      <c r="B130" s="12">
        <v>6.4330455391908336E-3</v>
      </c>
    </row>
    <row r="131" spans="1:2" ht="13" x14ac:dyDescent="0.3">
      <c r="A131" s="2">
        <v>46031</v>
      </c>
      <c r="B131" s="12">
        <v>-2.6913372582001703E-3</v>
      </c>
    </row>
    <row r="132" spans="1:2" ht="13" x14ac:dyDescent="0.3">
      <c r="A132" s="2">
        <v>46034</v>
      </c>
      <c r="B132" s="12">
        <v>1.0457075392140225E-2</v>
      </c>
    </row>
    <row r="133" spans="1:2" ht="13" x14ac:dyDescent="0.3">
      <c r="A133" s="2">
        <v>46035</v>
      </c>
      <c r="B133" s="12">
        <v>-1.6691704222991917E-4</v>
      </c>
    </row>
    <row r="134" spans="1:2" ht="13" x14ac:dyDescent="0.3">
      <c r="A134" s="2">
        <v>46036</v>
      </c>
      <c r="B134" s="12">
        <v>-2.8380634390651666E-3</v>
      </c>
    </row>
    <row r="135" spans="1:2" ht="13" x14ac:dyDescent="0.3">
      <c r="A135" s="2">
        <v>46037</v>
      </c>
      <c r="B135" s="12">
        <v>5.1900217646073492E-3</v>
      </c>
    </row>
    <row r="136" spans="1:2" ht="13" x14ac:dyDescent="0.3">
      <c r="A136" s="2">
        <v>46038</v>
      </c>
      <c r="B136" s="12">
        <v>-1.0659560293137771E-2</v>
      </c>
    </row>
    <row r="137" spans="1:2" ht="13" x14ac:dyDescent="0.3">
      <c r="A137" s="2">
        <v>46041</v>
      </c>
      <c r="B137" s="12">
        <v>-6.9023569023569644E-3</v>
      </c>
    </row>
    <row r="138" spans="1:2" ht="13" x14ac:dyDescent="0.3">
      <c r="A138" s="2">
        <v>46042</v>
      </c>
      <c r="B138" s="12">
        <v>-2.4410917104594022E-2</v>
      </c>
    </row>
    <row r="139" spans="1:2" ht="13" x14ac:dyDescent="0.3">
      <c r="A139" s="2">
        <v>46043</v>
      </c>
      <c r="B139" s="12">
        <v>4.3440486533449793E-3</v>
      </c>
    </row>
    <row r="140" spans="1:2" ht="13" x14ac:dyDescent="0.3">
      <c r="A140" s="2">
        <v>46044</v>
      </c>
      <c r="B140" s="12">
        <v>1.1245674740484343E-2</v>
      </c>
    </row>
    <row r="141" spans="1:2" ht="13" x14ac:dyDescent="0.3">
      <c r="A141" s="2">
        <v>46045</v>
      </c>
      <c r="B141" s="12">
        <v>-9.580838323353302E-3</v>
      </c>
    </row>
    <row r="142" spans="1:2" ht="13" x14ac:dyDescent="0.3">
      <c r="A142" s="2">
        <v>46048</v>
      </c>
      <c r="B142" s="12">
        <v>1.3301088270858519E-2</v>
      </c>
    </row>
    <row r="143" spans="1:2" ht="13" x14ac:dyDescent="0.3">
      <c r="A143" s="2">
        <v>46049</v>
      </c>
      <c r="B143" s="12">
        <v>1.5172178656665602E-2</v>
      </c>
    </row>
    <row r="144" spans="1:2" ht="13" x14ac:dyDescent="0.3">
      <c r="A144" s="2">
        <v>46050</v>
      </c>
      <c r="B144" s="12">
        <v>-1.4273719563392101E-2</v>
      </c>
    </row>
    <row r="145" spans="1:2" ht="13" x14ac:dyDescent="0.3">
      <c r="A145" s="2">
        <v>46051</v>
      </c>
      <c r="B145" s="12">
        <v>-5.1107325383305362E-3</v>
      </c>
    </row>
    <row r="146" spans="1:2" ht="13" x14ac:dyDescent="0.3">
      <c r="A146" s="2">
        <v>46052</v>
      </c>
      <c r="B146" s="12">
        <v>2.1575342465753482E-2</v>
      </c>
    </row>
    <row r="147" spans="1:2" ht="13" x14ac:dyDescent="0.3">
      <c r="A147" s="2">
        <v>46055</v>
      </c>
      <c r="B147" s="12">
        <v>2.1790144150184211E-3</v>
      </c>
    </row>
    <row r="148" spans="1:2" ht="13" x14ac:dyDescent="0.3">
      <c r="A148" s="2">
        <v>46056</v>
      </c>
      <c r="B148" s="12">
        <v>1.5554440541896633E-2</v>
      </c>
    </row>
    <row r="149" spans="1:2" ht="13" x14ac:dyDescent="0.3">
      <c r="A149" s="2">
        <v>46057</v>
      </c>
      <c r="B149" s="12">
        <v>9.2226613965744487E-3</v>
      </c>
    </row>
    <row r="150" spans="1:2" ht="13" x14ac:dyDescent="0.3">
      <c r="A150" s="2">
        <v>46058</v>
      </c>
      <c r="B150" s="12">
        <v>-3.7206266318537816E-2</v>
      </c>
    </row>
    <row r="151" spans="1:2" ht="13" x14ac:dyDescent="0.3">
      <c r="A151" s="2">
        <v>46059</v>
      </c>
      <c r="B151" s="12">
        <v>1.1186440677966073E-2</v>
      </c>
    </row>
    <row r="152" spans="1:2" ht="13" x14ac:dyDescent="0.3">
      <c r="A152" s="2">
        <v>46062</v>
      </c>
      <c r="B152" s="12">
        <v>1.3912168957425442E-2</v>
      </c>
    </row>
    <row r="153" spans="1:2" ht="13" x14ac:dyDescent="0.3">
      <c r="A153" s="2">
        <v>46063</v>
      </c>
      <c r="B153" s="12">
        <v>-1.6531658125315489E-4</v>
      </c>
    </row>
    <row r="154" spans="1:2" ht="13" x14ac:dyDescent="0.3">
      <c r="A154" s="2">
        <v>46064</v>
      </c>
      <c r="B154" s="12">
        <v>-2.6289682539682509E-2</v>
      </c>
    </row>
    <row r="155" spans="1:2" ht="13" x14ac:dyDescent="0.3">
      <c r="A155" s="2">
        <v>46065</v>
      </c>
      <c r="B155" s="12">
        <v>-6.9621327899474219E-3</v>
      </c>
    </row>
    <row r="156" spans="1:2" ht="13" x14ac:dyDescent="0.3">
      <c r="A156" s="2">
        <v>46066</v>
      </c>
      <c r="B156" s="12">
        <v>-2.5820793433652497E-2</v>
      </c>
    </row>
    <row r="157" spans="1:2" ht="13" x14ac:dyDescent="0.3">
      <c r="A157" s="2">
        <v>46069</v>
      </c>
      <c r="B157" s="12">
        <v>-7.8988941548183127E-3</v>
      </c>
    </row>
    <row r="158" spans="1:2" ht="13" x14ac:dyDescent="0.3">
      <c r="A158" s="2">
        <v>46070</v>
      </c>
      <c r="B158" s="12">
        <v>1.2738853503184724E-2</v>
      </c>
    </row>
    <row r="159" spans="1:2" ht="13" x14ac:dyDescent="0.3">
      <c r="A159" s="2">
        <v>46071</v>
      </c>
      <c r="B159" s="12">
        <v>1.9916142557651971E-2</v>
      </c>
    </row>
    <row r="160" spans="1:2" ht="13" x14ac:dyDescent="0.3">
      <c r="A160" s="2">
        <v>46072</v>
      </c>
      <c r="B160" s="12">
        <v>-1.5416238437821148E-2</v>
      </c>
    </row>
    <row r="161" spans="1:2" ht="13" x14ac:dyDescent="0.3">
      <c r="A161" s="2">
        <v>46073</v>
      </c>
      <c r="B161" s="12">
        <v>2.1398747390396697E-2</v>
      </c>
    </row>
    <row r="162" spans="1:2" ht="13" x14ac:dyDescent="0.3">
      <c r="A162" s="2">
        <v>46076</v>
      </c>
      <c r="B162" s="12">
        <v>-1.3626298756600249E-3</v>
      </c>
    </row>
    <row r="163" spans="1:2" ht="13" x14ac:dyDescent="0.3">
      <c r="A163" s="2">
        <v>46077</v>
      </c>
      <c r="B163" s="12">
        <v>-1.7397236909432085E-2</v>
      </c>
    </row>
    <row r="164" spans="1:2" ht="13" x14ac:dyDescent="0.3">
      <c r="A164" s="2">
        <v>46078</v>
      </c>
      <c r="B164" s="12">
        <v>8.8526297517792316E-3</v>
      </c>
    </row>
    <row r="165" spans="1:2" ht="13" x14ac:dyDescent="0.3">
      <c r="A165" s="2">
        <v>46079</v>
      </c>
      <c r="B165" s="12">
        <v>1.2560220233998538E-2</v>
      </c>
    </row>
    <row r="166" spans="1:2" ht="13" x14ac:dyDescent="0.3">
      <c r="A166" s="2">
        <v>46080</v>
      </c>
      <c r="B166" s="12">
        <v>-8.4961767204757566E-3</v>
      </c>
    </row>
    <row r="167" spans="1:2" ht="13" x14ac:dyDescent="0.3">
      <c r="A167" s="2">
        <v>46083</v>
      </c>
      <c r="B167" s="12">
        <v>-3.9417309340188438E-2</v>
      </c>
    </row>
    <row r="168" spans="1:2" ht="13" x14ac:dyDescent="0.3">
      <c r="A168" s="2">
        <v>46084</v>
      </c>
      <c r="B168" s="12">
        <v>-4.9955396966993797E-2</v>
      </c>
    </row>
    <row r="169" spans="1:2" ht="13" x14ac:dyDescent="0.3">
      <c r="A169" s="2">
        <v>46085</v>
      </c>
      <c r="B169" s="12">
        <v>1.8215962441314466E-2</v>
      </c>
    </row>
    <row r="170" spans="1:2" ht="13" x14ac:dyDescent="0.3">
      <c r="A170" s="2">
        <v>46086</v>
      </c>
      <c r="B170" s="12">
        <v>-1.9734415344891058E-2</v>
      </c>
    </row>
    <row r="171" spans="1:2" ht="13" x14ac:dyDescent="0.3">
      <c r="A171" s="2">
        <v>46087</v>
      </c>
      <c r="B171" s="12">
        <v>-2.0884289746002004E-2</v>
      </c>
    </row>
    <row r="172" spans="1:2" ht="13" x14ac:dyDescent="0.3">
      <c r="A172" s="2">
        <v>46090</v>
      </c>
      <c r="B172" s="12">
        <v>1.9215987701774289E-4</v>
      </c>
    </row>
    <row r="173" spans="1:2" ht="13" x14ac:dyDescent="0.3">
      <c r="A173" s="2">
        <v>46091</v>
      </c>
      <c r="B173" s="12">
        <v>3.0355427473583163E-2</v>
      </c>
    </row>
    <row r="174" spans="1:2" ht="13" x14ac:dyDescent="0.3">
      <c r="A174" s="2">
        <v>46092</v>
      </c>
      <c r="B174" s="12">
        <v>-7.8314376281933065E-3</v>
      </c>
    </row>
    <row r="175" spans="1:2" ht="13" x14ac:dyDescent="0.3">
      <c r="A175" s="2">
        <v>46093</v>
      </c>
      <c r="B175" s="12">
        <v>-1.9921067468520931E-2</v>
      </c>
    </row>
    <row r="176" spans="1:2" ht="13" x14ac:dyDescent="0.3">
      <c r="A176" s="2">
        <v>46094</v>
      </c>
      <c r="B176" s="12">
        <v>-1.3614573346116919E-2</v>
      </c>
    </row>
    <row r="177" spans="1:2" ht="13" x14ac:dyDescent="0.3">
      <c r="A177" s="2">
        <v>46097</v>
      </c>
      <c r="B177" s="12">
        <v>-5.6376360808709008E-3</v>
      </c>
    </row>
    <row r="178" spans="1:2" ht="13" x14ac:dyDescent="0.3">
      <c r="A178" s="2">
        <v>46098</v>
      </c>
      <c r="B178" s="12">
        <v>1.0948191593352892E-2</v>
      </c>
    </row>
    <row r="179" spans="1:2" ht="13" x14ac:dyDescent="0.3">
      <c r="A179" s="2">
        <v>46099</v>
      </c>
      <c r="B179" s="12">
        <v>8.3156062657126564E-3</v>
      </c>
    </row>
    <row r="180" spans="1:2" ht="13" x14ac:dyDescent="0.3">
      <c r="A180" s="2">
        <v>46100</v>
      </c>
      <c r="B180" s="12">
        <v>-2.6083621020329902E-2</v>
      </c>
    </row>
    <row r="181" spans="1:2" ht="13" x14ac:dyDescent="0.3">
      <c r="A181" s="2">
        <v>46101</v>
      </c>
      <c r="B181" s="12">
        <v>-2.2055927530523847E-2</v>
      </c>
    </row>
    <row r="182" spans="1:2" ht="13" x14ac:dyDescent="0.3">
      <c r="A182" s="2">
        <v>46104</v>
      </c>
      <c r="B182" s="12">
        <v>3.1614981876761983E-2</v>
      </c>
    </row>
    <row r="183" spans="1:2" ht="13" x14ac:dyDescent="0.3">
      <c r="A183" s="2">
        <v>46105</v>
      </c>
      <c r="B183" s="12">
        <v>-7.4175287917236489E-3</v>
      </c>
    </row>
    <row r="184" spans="1:2" ht="13" x14ac:dyDescent="0.3">
      <c r="A184" s="2">
        <v>46106</v>
      </c>
      <c r="B184" s="12">
        <v>1.6125860373647955E-2</v>
      </c>
    </row>
    <row r="185" spans="1:2" ht="13" x14ac:dyDescent="0.3">
      <c r="A185" s="2">
        <v>46107</v>
      </c>
      <c r="B185" s="12">
        <v>-1.7998838784594538E-2</v>
      </c>
    </row>
    <row r="186" spans="1:2" ht="13" x14ac:dyDescent="0.3">
      <c r="A186" s="2">
        <v>46108</v>
      </c>
      <c r="B186" s="12">
        <v>4.7299960583366222E-3</v>
      </c>
    </row>
    <row r="187" spans="1:2" ht="13" x14ac:dyDescent="0.3">
      <c r="A187" s="2">
        <v>46111</v>
      </c>
      <c r="B187" s="12">
        <v>1.1769321302472003E-3</v>
      </c>
    </row>
    <row r="188" spans="1:2" ht="13" x14ac:dyDescent="0.3">
      <c r="A188" s="2">
        <v>46112</v>
      </c>
      <c r="B188" s="12">
        <v>1.1167711598745982E-2</v>
      </c>
    </row>
    <row r="189" spans="1:2" ht="13" x14ac:dyDescent="0.3">
      <c r="A189" s="2">
        <v>46113</v>
      </c>
      <c r="B189" s="12">
        <v>4.3983724084479814E-2</v>
      </c>
    </row>
    <row r="190" spans="1:2" ht="13" x14ac:dyDescent="0.3">
      <c r="A190" s="2">
        <v>46114</v>
      </c>
      <c r="B190" s="12">
        <v>-1.2435040831477388E-2</v>
      </c>
    </row>
    <row r="191" spans="1:2" ht="13" x14ac:dyDescent="0.3">
      <c r="A191" s="2">
        <v>46115</v>
      </c>
      <c r="B191" s="12">
        <v>0</v>
      </c>
    </row>
    <row r="192" spans="1:2" ht="13" x14ac:dyDescent="0.3">
      <c r="A192" s="2">
        <v>46118</v>
      </c>
      <c r="B192" s="12">
        <v>0</v>
      </c>
    </row>
    <row r="193" spans="1:2" ht="13" x14ac:dyDescent="0.3">
      <c r="A193" s="2">
        <v>46119</v>
      </c>
      <c r="B193" s="12">
        <v>9.2087953392220225E-3</v>
      </c>
    </row>
    <row r="194" spans="1:2" ht="13" x14ac:dyDescent="0.3">
      <c r="A194" s="2">
        <v>46120</v>
      </c>
      <c r="B194" s="12">
        <v>5.0651769087523321E-2</v>
      </c>
    </row>
    <row r="195" spans="1:2" ht="13" x14ac:dyDescent="0.3">
      <c r="A195" s="2">
        <v>46121</v>
      </c>
      <c r="B195" s="12">
        <v>-5.3172633817795542E-3</v>
      </c>
    </row>
    <row r="196" spans="1:2" ht="13" x14ac:dyDescent="0.3">
      <c r="A196" s="2">
        <v>46122</v>
      </c>
      <c r="B196" s="12">
        <v>8.0185317177476709E-3</v>
      </c>
    </row>
    <row r="197" spans="1:2" ht="13" x14ac:dyDescent="0.3">
      <c r="A197" s="2">
        <v>46125</v>
      </c>
      <c r="B197" s="12">
        <v>-1.7677214071068305E-4</v>
      </c>
    </row>
    <row r="198" spans="1:2" ht="13" x14ac:dyDescent="0.3">
      <c r="A198" s="2">
        <v>46126</v>
      </c>
      <c r="B198" s="12">
        <v>1.9271570014144271E-2</v>
      </c>
    </row>
    <row r="199" spans="1:2" ht="13" x14ac:dyDescent="0.3">
      <c r="A199" s="2">
        <v>46127</v>
      </c>
      <c r="B199" s="12">
        <v>4.6834345186470318E-3</v>
      </c>
    </row>
    <row r="200" spans="1:2" ht="13" x14ac:dyDescent="0.3">
      <c r="A200" s="2">
        <v>46128</v>
      </c>
      <c r="B200" s="12">
        <v>-8.6325966850828422E-3</v>
      </c>
    </row>
    <row r="201" spans="1:2" ht="13" x14ac:dyDescent="0.3">
      <c r="A201" s="2">
        <v>46129</v>
      </c>
      <c r="B201" s="12">
        <v>3.1522117729014289E-2</v>
      </c>
    </row>
    <row r="202" spans="1:2" ht="13" x14ac:dyDescent="0.3">
      <c r="A202" s="2">
        <v>46132</v>
      </c>
      <c r="B202" s="12">
        <v>-2.0935336822556081E-2</v>
      </c>
    </row>
    <row r="203" spans="1:2" ht="13" x14ac:dyDescent="0.3">
      <c r="A203" s="2">
        <v>46133</v>
      </c>
      <c r="B203" s="12">
        <v>-3.4488704949129953E-3</v>
      </c>
    </row>
    <row r="204" spans="1:2" ht="13" x14ac:dyDescent="0.3">
      <c r="A204" s="2">
        <v>46134</v>
      </c>
      <c r="B204" s="12">
        <v>-8.9980965564975951E-3</v>
      </c>
    </row>
    <row r="205" spans="1:2" ht="13" x14ac:dyDescent="0.3">
      <c r="A205" s="2">
        <v>46135</v>
      </c>
      <c r="B205" s="12">
        <v>-8.5559629823643048E-3</v>
      </c>
    </row>
    <row r="206" spans="1:2" ht="13" x14ac:dyDescent="0.3">
      <c r="A206" s="2">
        <v>46136</v>
      </c>
      <c r="B206" s="12">
        <v>-3.3462486791123861E-3</v>
      </c>
    </row>
    <row r="207" spans="1:2" ht="13" x14ac:dyDescent="0.3">
      <c r="A207" s="2">
        <v>46139</v>
      </c>
      <c r="B207" s="12">
        <v>2.1205159922248551E-3</v>
      </c>
    </row>
    <row r="208" spans="1:2" ht="13" x14ac:dyDescent="0.3">
      <c r="A208" s="2">
        <v>46140</v>
      </c>
      <c r="B208" s="12">
        <v>1.9396931758067257E-2</v>
      </c>
    </row>
    <row r="209" spans="1:2" ht="13" x14ac:dyDescent="0.3">
      <c r="A209" s="2">
        <v>46141</v>
      </c>
      <c r="B209" s="12">
        <v>-1.0205846739318332E-2</v>
      </c>
    </row>
    <row r="210" spans="1:2" ht="13" x14ac:dyDescent="0.3">
      <c r="A210" s="2">
        <v>46142</v>
      </c>
      <c r="B210" s="12">
        <v>9.2624956308982754E-3</v>
      </c>
    </row>
    <row r="211" spans="1:2" ht="13" x14ac:dyDescent="0.3">
      <c r="A211" s="2">
        <v>46143</v>
      </c>
      <c r="B211" s="12">
        <v>0</v>
      </c>
    </row>
    <row r="212" spans="1:2" ht="13" x14ac:dyDescent="0.3">
      <c r="A212" s="2">
        <v>46146</v>
      </c>
      <c r="B212" s="12">
        <v>-2.5974025974026035E-2</v>
      </c>
    </row>
    <row r="213" spans="1:2" ht="13" x14ac:dyDescent="0.3">
      <c r="A213" s="2">
        <v>46147</v>
      </c>
      <c r="B213" s="12">
        <v>2.3999999999999962E-2</v>
      </c>
    </row>
    <row r="214" spans="1:2" ht="13" x14ac:dyDescent="0.3">
      <c r="A214" s="2">
        <v>46148</v>
      </c>
      <c r="B214" s="12">
        <v>3.2812500000000008E-2</v>
      </c>
    </row>
    <row r="215" spans="1:2" ht="13" x14ac:dyDescent="0.3">
      <c r="A215" s="2">
        <v>46149</v>
      </c>
      <c r="B215" s="12">
        <v>-3.1938140864010973E-3</v>
      </c>
    </row>
    <row r="216" spans="1:2" ht="13" x14ac:dyDescent="0.3">
      <c r="A216" s="2">
        <v>46150</v>
      </c>
      <c r="B216" s="12">
        <v>-1.9730185497470489E-2</v>
      </c>
    </row>
    <row r="217" spans="1:2" ht="13" x14ac:dyDescent="0.3">
      <c r="A217" s="2">
        <v>46153</v>
      </c>
      <c r="B217" s="12">
        <v>7.7412695682091744E-3</v>
      </c>
    </row>
    <row r="218" spans="1:2" ht="13" x14ac:dyDescent="0.3">
      <c r="A218" s="2">
        <v>46154</v>
      </c>
      <c r="B218" s="12">
        <v>-1.3997951519289835E-2</v>
      </c>
    </row>
    <row r="219" spans="1:2" ht="13" x14ac:dyDescent="0.3">
      <c r="A219" s="2">
        <v>46155</v>
      </c>
      <c r="B219" s="12">
        <v>-1.0734072022160559E-2</v>
      </c>
    </row>
    <row r="220" spans="1:2" ht="13" x14ac:dyDescent="0.3">
      <c r="A220" s="2">
        <v>46156</v>
      </c>
      <c r="B220" s="12">
        <v>1.960098004900231E-2</v>
      </c>
    </row>
    <row r="221" spans="1:2" ht="13" x14ac:dyDescent="0.3">
      <c r="A221" s="2">
        <v>46157</v>
      </c>
      <c r="B221" s="12">
        <v>-1.5619636113971732E-2</v>
      </c>
    </row>
    <row r="222" spans="1:2" ht="13" x14ac:dyDescent="0.3">
      <c r="A222" s="2">
        <v>46160</v>
      </c>
      <c r="B222" s="12">
        <v>-2.4934612031386343E-2</v>
      </c>
    </row>
    <row r="223" spans="1:2" ht="13" x14ac:dyDescent="0.3">
      <c r="A223" s="2">
        <v>46161</v>
      </c>
      <c r="B223" s="12">
        <v>-9.4778254649499176E-3</v>
      </c>
    </row>
    <row r="224" spans="1:2" ht="13" x14ac:dyDescent="0.3">
      <c r="A224" s="2">
        <v>46162</v>
      </c>
      <c r="B224" s="12">
        <v>2.7802852500451333E-2</v>
      </c>
    </row>
    <row r="225" spans="1:2" ht="13" x14ac:dyDescent="0.3">
      <c r="A225" s="2">
        <v>46163</v>
      </c>
      <c r="B225" s="12">
        <v>-1.7038468294396546E-2</v>
      </c>
    </row>
    <row r="226" spans="1:2" ht="13" x14ac:dyDescent="0.3">
      <c r="A226" s="2">
        <v>46164</v>
      </c>
      <c r="B226" s="12">
        <v>3.9313795568263477E-3</v>
      </c>
    </row>
    <row r="227" spans="1:2" ht="13" x14ac:dyDescent="0.3">
      <c r="A227" s="2">
        <v>46167</v>
      </c>
      <c r="B227" s="12">
        <v>2.1715913136347433E-2</v>
      </c>
    </row>
    <row r="228" spans="1:2" ht="13" x14ac:dyDescent="0.3">
      <c r="A228" s="2">
        <v>46168</v>
      </c>
      <c r="B228" s="12">
        <v>-5.574912891986067E-3</v>
      </c>
    </row>
    <row r="229" spans="1:2" ht="13" x14ac:dyDescent="0.3">
      <c r="A229" s="2">
        <v>46169</v>
      </c>
      <c r="B229" s="12">
        <v>1.4365802382620856E-2</v>
      </c>
    </row>
    <row r="230" spans="1:2" ht="13" x14ac:dyDescent="0.3">
      <c r="A230" s="2">
        <v>46170</v>
      </c>
      <c r="B230" s="12">
        <v>-7.0811744386874561E-3</v>
      </c>
    </row>
    <row r="231" spans="1:2" ht="13" x14ac:dyDescent="0.3">
      <c r="A231" s="2">
        <v>46171</v>
      </c>
      <c r="B231" s="12">
        <v>1.0088711080187985E-2</v>
      </c>
    </row>
    <row r="232" spans="1:2" ht="13" x14ac:dyDescent="0.3">
      <c r="A232" s="2">
        <v>46174</v>
      </c>
      <c r="B232" s="12">
        <v>-1.9459273290855936E-2</v>
      </c>
    </row>
    <row r="233" spans="1:2" ht="13" x14ac:dyDescent="0.3">
      <c r="A233" s="2">
        <v>46175</v>
      </c>
      <c r="B233" s="12">
        <v>9.8349139445029939E-3</v>
      </c>
    </row>
    <row r="234" spans="1:2" ht="13" x14ac:dyDescent="0.3">
      <c r="A234" s="2">
        <v>46176</v>
      </c>
      <c r="B234" s="12">
        <v>-1.8608695652173948E-2</v>
      </c>
    </row>
    <row r="235" spans="1:2" ht="13" x14ac:dyDescent="0.3">
      <c r="A235" s="2">
        <v>46177</v>
      </c>
      <c r="B235" s="12">
        <v>8.3289030657452776E-3</v>
      </c>
    </row>
    <row r="236" spans="1:2" ht="13" x14ac:dyDescent="0.3">
      <c r="A236" s="2">
        <v>46178</v>
      </c>
      <c r="B236" s="12">
        <v>-2.9876977152900434E-3</v>
      </c>
    </row>
    <row r="237" spans="1:2" ht="13" x14ac:dyDescent="0.3">
      <c r="A237" s="2">
        <v>46181</v>
      </c>
      <c r="B237" s="12">
        <v>-1.3749338974087836E-2</v>
      </c>
    </row>
    <row r="238" spans="1:2" ht="13" x14ac:dyDescent="0.3">
      <c r="A238" s="2">
        <v>46182</v>
      </c>
      <c r="B238" s="12">
        <v>9.1152815013405102E-3</v>
      </c>
    </row>
    <row r="239" spans="1:2" ht="13" x14ac:dyDescent="0.3">
      <c r="A239" s="2">
        <v>46183</v>
      </c>
      <c r="B239" s="12">
        <v>-9.032943676939454E-3</v>
      </c>
    </row>
    <row r="240" spans="1:2" ht="13" x14ac:dyDescent="0.3">
      <c r="A240" s="2">
        <v>46184</v>
      </c>
      <c r="B240" s="12">
        <v>7.1492403932090225E-4</v>
      </c>
    </row>
    <row r="241" spans="1:2" ht="13" x14ac:dyDescent="0.3">
      <c r="A241" s="2">
        <v>46185</v>
      </c>
      <c r="B241" s="12">
        <v>4.3043400607251231E-2</v>
      </c>
    </row>
    <row r="242" spans="1:2" ht="13" x14ac:dyDescent="0.3">
      <c r="A242" s="2">
        <v>46188</v>
      </c>
      <c r="B242" s="12">
        <v>7.7054794520547828E-3</v>
      </c>
    </row>
    <row r="243" spans="1:2" ht="13" x14ac:dyDescent="0.3">
      <c r="A243" s="2">
        <v>46189</v>
      </c>
      <c r="B243" s="12">
        <v>2.9056924384027235E-2</v>
      </c>
    </row>
    <row r="244" spans="1:2" ht="13" x14ac:dyDescent="0.3">
      <c r="A244" s="2">
        <v>46190</v>
      </c>
      <c r="B244" s="12">
        <v>8.9167767503302957E-3</v>
      </c>
    </row>
    <row r="245" spans="1:2" ht="13" x14ac:dyDescent="0.3">
      <c r="A245" s="2">
        <v>46191</v>
      </c>
      <c r="B245" s="12">
        <v>6.8739770867430137E-3</v>
      </c>
    </row>
    <row r="246" spans="1:2" ht="13" x14ac:dyDescent="0.3">
      <c r="A246" s="2">
        <v>46192</v>
      </c>
      <c r="B246" s="12">
        <v>4.2262678803640765E-3</v>
      </c>
    </row>
    <row r="247" spans="1:2" ht="13" x14ac:dyDescent="0.3">
      <c r="A247" s="2">
        <v>46195</v>
      </c>
      <c r="B247" s="12">
        <v>9.0644221430883857E-3</v>
      </c>
    </row>
    <row r="248" spans="1:2" ht="13" x14ac:dyDescent="0.3">
      <c r="A248" s="2">
        <v>46196</v>
      </c>
      <c r="B248" s="12">
        <v>-1.6522297080526108E-2</v>
      </c>
    </row>
    <row r="249" spans="1:2" ht="13" x14ac:dyDescent="0.3">
      <c r="A249" s="2">
        <v>46197</v>
      </c>
      <c r="B249" s="12">
        <v>-6.1980101125428564E-3</v>
      </c>
    </row>
    <row r="250" spans="1:2" ht="13" x14ac:dyDescent="0.3">
      <c r="A250" s="2">
        <v>46198</v>
      </c>
      <c r="B250" s="12">
        <v>-1.0339734121122554E-2</v>
      </c>
    </row>
    <row r="251" spans="1:2" ht="13" x14ac:dyDescent="0.3">
      <c r="A251" s="2">
        <v>46199</v>
      </c>
      <c r="B251" s="12">
        <v>-1.2935323383084625E-2</v>
      </c>
    </row>
    <row r="252" spans="1:2" ht="13" x14ac:dyDescent="0.3">
      <c r="A252" s="2">
        <v>46202</v>
      </c>
      <c r="B252" s="12">
        <v>-8.7365591397848795E-3</v>
      </c>
    </row>
    <row r="253" spans="1:2" ht="13" x14ac:dyDescent="0.3">
      <c r="A253" s="2">
        <v>46203</v>
      </c>
      <c r="B253" s="12">
        <v>1.5254237288135568E-2</v>
      </c>
    </row>
    <row r="254" spans="1:2" ht="13" x14ac:dyDescent="0.3">
      <c r="A254" s="2">
        <v>46204</v>
      </c>
      <c r="B254" s="12">
        <v>1.1686143572620488E-3</v>
      </c>
    </row>
    <row r="255" spans="1:2" ht="13" x14ac:dyDescent="0.3">
      <c r="A255" s="2">
        <v>46205</v>
      </c>
      <c r="B255" s="12">
        <v>2.0843755210938803E-2</v>
      </c>
    </row>
    <row r="256" spans="1:2" ht="13" x14ac:dyDescent="0.3">
      <c r="A256" s="2">
        <v>46206</v>
      </c>
      <c r="B256" s="12">
        <v>7.5138843515191543E-3</v>
      </c>
    </row>
    <row r="257" spans="1:2" ht="13" x14ac:dyDescent="0.3">
      <c r="A257" s="2">
        <v>46209</v>
      </c>
      <c r="B257" s="12">
        <v>1.1186770428015556E-2</v>
      </c>
    </row>
    <row r="258" spans="1:2" ht="13" x14ac:dyDescent="0.3">
      <c r="A258" s="2">
        <v>46210</v>
      </c>
      <c r="B258" s="12">
        <v>-1.7636684303351164E-3</v>
      </c>
    </row>
    <row r="259" spans="1:2" ht="13" x14ac:dyDescent="0.3">
      <c r="A259" s="2">
        <v>46211</v>
      </c>
      <c r="B259" s="12">
        <v>-2.328943141663983E-2</v>
      </c>
    </row>
    <row r="260" spans="1:2" ht="13" x14ac:dyDescent="0.3">
      <c r="A260" s="2">
        <v>46212</v>
      </c>
      <c r="B260" s="12">
        <v>1.7760236803157317E-2</v>
      </c>
    </row>
    <row r="261" spans="1:2" ht="13" x14ac:dyDescent="0.3">
      <c r="A261" s="2">
        <v>46213</v>
      </c>
      <c r="B261" s="12">
        <v>1.1310389400549408E-2</v>
      </c>
    </row>
    <row r="262" spans="1:2" ht="13" x14ac:dyDescent="0.3">
      <c r="A262" s="2">
        <v>46216</v>
      </c>
      <c r="B262" s="12">
        <v>1.0544815465729322E-2</v>
      </c>
    </row>
    <row r="263" spans="1:2" ht="13" x14ac:dyDescent="0.3">
      <c r="A263" s="2">
        <v>46217</v>
      </c>
      <c r="B263" s="12">
        <v>3.3201581027667839E-3</v>
      </c>
    </row>
    <row r="264" spans="1:2" ht="13" x14ac:dyDescent="0.3">
      <c r="A264" s="2">
        <v>46218</v>
      </c>
      <c r="B264" s="12">
        <v>-9.4547746612042667E-4</v>
      </c>
    </row>
    <row r="265" spans="1:2" ht="13" x14ac:dyDescent="0.3">
      <c r="A265" s="2">
        <v>46219</v>
      </c>
      <c r="B265" s="12">
        <v>8.2018927444795723E-3</v>
      </c>
    </row>
    <row r="266" spans="1:2" ht="13" x14ac:dyDescent="0.3">
      <c r="A266" s="2">
        <v>46220</v>
      </c>
      <c r="B266" s="12">
        <v>-1.720901126408015E-2</v>
      </c>
    </row>
    <row r="267" spans="1:2" ht="13" x14ac:dyDescent="0.3">
      <c r="A267" s="2">
        <v>46223</v>
      </c>
      <c r="B267" s="12">
        <v>9.3919134033747468E-3</v>
      </c>
    </row>
    <row r="268" spans="1:2" ht="13" x14ac:dyDescent="0.3">
      <c r="A268" s="2">
        <v>46224</v>
      </c>
      <c r="B268" s="12">
        <v>4.100299637281154E-3</v>
      </c>
    </row>
    <row r="269" spans="1:2" ht="13" x14ac:dyDescent="0.3">
      <c r="A269" s="2">
        <v>46225</v>
      </c>
      <c r="B269" s="12">
        <v>1.3193026543112867E-2</v>
      </c>
    </row>
    <row r="270" spans="1:2" ht="13" x14ac:dyDescent="0.3">
      <c r="A270" s="2">
        <v>46226</v>
      </c>
      <c r="B270" s="12">
        <v>-2.6352503487831334E-2</v>
      </c>
    </row>
    <row r="271" spans="1:2" ht="13" x14ac:dyDescent="0.3">
      <c r="A271" s="2">
        <v>46227</v>
      </c>
      <c r="B271" s="12">
        <v>2.4996019742079292E-2</v>
      </c>
    </row>
    <row r="272" spans="1:2" ht="13" x14ac:dyDescent="0.3">
      <c r="A272" s="2">
        <v>46230</v>
      </c>
      <c r="B272" s="12">
        <v>1.0251630941286088E-2</v>
      </c>
    </row>
    <row r="273" spans="1:2" ht="13" x14ac:dyDescent="0.3">
      <c r="A273" s="2">
        <v>46231</v>
      </c>
      <c r="B273" s="12">
        <v>-3.6900369003688704E-3</v>
      </c>
    </row>
    <row r="274" spans="1:2" ht="13" x14ac:dyDescent="0.3">
      <c r="A274" s="2">
        <v>46232</v>
      </c>
      <c r="B274" s="12">
        <v>-4.0123456790124518E-3</v>
      </c>
    </row>
    <row r="275" spans="1:2" ht="13" x14ac:dyDescent="0.3">
      <c r="A275" s="2">
        <v>46233</v>
      </c>
      <c r="B275" s="12">
        <v>9.2965602726991781E-3</v>
      </c>
    </row>
    <row r="276" spans="1:2" ht="13" x14ac:dyDescent="0.3">
      <c r="A276" s="2">
        <v>46234</v>
      </c>
      <c r="B276" s="12">
        <v>3.8378876266502099E-3</v>
      </c>
    </row>
    <row r="277" spans="1:2" ht="13" x14ac:dyDescent="0.3">
      <c r="A277" s="2">
        <v>46237</v>
      </c>
      <c r="B277" s="12">
        <v>2.4009787429270537E-2</v>
      </c>
    </row>
    <row r="278" spans="1:2" ht="13" x14ac:dyDescent="0.3">
      <c r="A278" s="2">
        <v>46238</v>
      </c>
      <c r="B278" s="12">
        <v>1.3739545997610594E-2</v>
      </c>
    </row>
    <row r="279" spans="1:2" ht="13" x14ac:dyDescent="0.3">
      <c r="A279" s="2">
        <v>46239</v>
      </c>
      <c r="B279" s="12">
        <v>-3.3883323512080986E-3</v>
      </c>
    </row>
    <row r="280" spans="1:2" ht="13" x14ac:dyDescent="0.3">
      <c r="A280" s="2">
        <v>46240</v>
      </c>
      <c r="B280" s="12">
        <v>4.7302291204730272E-3</v>
      </c>
    </row>
    <row r="281" spans="1:2" ht="13" x14ac:dyDescent="0.3">
      <c r="A281" s="2">
        <v>46241</v>
      </c>
      <c r="B281" s="12">
        <v>3.9723407385611502E-3</v>
      </c>
    </row>
    <row r="282" spans="1:2" ht="13" x14ac:dyDescent="0.3">
      <c r="A282" s="2">
        <v>46244</v>
      </c>
      <c r="B282" s="12">
        <v>4.9824150058616363E-3</v>
      </c>
    </row>
    <row r="283" spans="1:2" ht="13" x14ac:dyDescent="0.3">
      <c r="A283" s="2">
        <v>46245</v>
      </c>
      <c r="B283" s="12">
        <v>-3.0621172353455686E-3</v>
      </c>
    </row>
    <row r="284" spans="1:2" ht="13" x14ac:dyDescent="0.3">
      <c r="A284" s="2">
        <v>46246</v>
      </c>
      <c r="B284" s="12">
        <v>2.6327336551119911E-3</v>
      </c>
    </row>
    <row r="285" spans="1:2" ht="13" x14ac:dyDescent="0.3">
      <c r="A285" s="2">
        <v>46247</v>
      </c>
      <c r="B285" s="12">
        <v>3.0634573304157411E-3</v>
      </c>
    </row>
    <row r="286" spans="1:2" ht="13" x14ac:dyDescent="0.3">
      <c r="A286" s="2">
        <v>46248</v>
      </c>
      <c r="B286" s="12">
        <v>5.9627690517742114E-3</v>
      </c>
    </row>
    <row r="287" spans="1:2" ht="13" x14ac:dyDescent="0.3">
      <c r="A287" s="2">
        <v>46251</v>
      </c>
      <c r="B287" s="12">
        <v>-4.6262830706953924E-3</v>
      </c>
    </row>
    <row r="288" spans="1:2" ht="13" x14ac:dyDescent="0.3">
      <c r="A288" s="2">
        <v>46252</v>
      </c>
      <c r="B288" s="12">
        <v>-5.8097312999267389E-4</v>
      </c>
    </row>
    <row r="289" spans="1:2" ht="13" x14ac:dyDescent="0.3">
      <c r="A289" s="2">
        <v>46253</v>
      </c>
      <c r="B289" s="12">
        <v>-1.3660805115535576E-2</v>
      </c>
    </row>
    <row r="290" spans="1:2" ht="13" x14ac:dyDescent="0.3">
      <c r="A290" s="2">
        <v>46254</v>
      </c>
      <c r="B290" s="12">
        <v>4.1255341093267232E-3</v>
      </c>
    </row>
    <row r="291" spans="1:2" ht="13" x14ac:dyDescent="0.3">
      <c r="A291" s="2">
        <v>46255</v>
      </c>
      <c r="B291" s="12">
        <v>-6.7498165810712047E-3</v>
      </c>
    </row>
    <row r="292" spans="1:2" ht="13" x14ac:dyDescent="0.3">
      <c r="A292" s="2">
        <v>46258</v>
      </c>
      <c r="B292" s="12">
        <v>7.386615452799501E-3</v>
      </c>
    </row>
    <row r="293" spans="1:2" ht="13" x14ac:dyDescent="0.3">
      <c r="A293" s="2">
        <v>46259</v>
      </c>
      <c r="B293" s="12">
        <v>3.0796304443466648E-3</v>
      </c>
    </row>
    <row r="294" spans="1:2" ht="13" x14ac:dyDescent="0.3">
      <c r="A294" s="2">
        <v>46260</v>
      </c>
      <c r="B294" s="12">
        <v>3.0701754385964778E-3</v>
      </c>
    </row>
    <row r="295" spans="1:2" ht="13" x14ac:dyDescent="0.3">
      <c r="A295" s="2">
        <v>46261</v>
      </c>
      <c r="B295" s="12">
        <v>-1.7490161783996518E-2</v>
      </c>
    </row>
    <row r="296" spans="1:2" ht="13" x14ac:dyDescent="0.3">
      <c r="A296" s="2">
        <v>46262</v>
      </c>
      <c r="B296" s="12">
        <v>5.7854917668002659E-3</v>
      </c>
    </row>
    <row r="297" spans="1:2" ht="13" x14ac:dyDescent="0.3">
      <c r="A297" s="2">
        <v>46265</v>
      </c>
      <c r="B297" s="12">
        <v>1.3274336283185034E-3</v>
      </c>
    </row>
    <row r="298" spans="1:2" ht="13" x14ac:dyDescent="0.3">
      <c r="A298" s="2">
        <v>46266</v>
      </c>
      <c r="B298" s="12">
        <v>-1.7822948887906843E-2</v>
      </c>
    </row>
    <row r="299" spans="1:2" ht="13" x14ac:dyDescent="0.3">
      <c r="A299" s="2">
        <v>46267</v>
      </c>
      <c r="B299" s="12">
        <v>-2.249550089982089E-3</v>
      </c>
    </row>
    <row r="300" spans="1:2" ht="13" x14ac:dyDescent="0.3">
      <c r="A300" s="2">
        <v>46268</v>
      </c>
      <c r="B300" s="12">
        <v>1.2776191191943613E-2</v>
      </c>
    </row>
    <row r="301" spans="1:2" ht="13" x14ac:dyDescent="0.3">
      <c r="A301" s="2">
        <v>46269</v>
      </c>
      <c r="B301" s="12">
        <v>-2.9682398337795604E-4</v>
      </c>
    </row>
  </sheetData>
  <pageMargins left="0.75" right="0.75" top="1" bottom="1" header="0.5" footer="0.5"/>
  <pageSetup paperSize="9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A704D-E356-4120-96DB-042EBBB70565}">
  <sheetPr>
    <tabColor theme="8" tint="0.39997558519241921"/>
  </sheetPr>
  <dimension ref="A1:L301"/>
  <sheetViews>
    <sheetView zoomScale="180" zoomScaleNormal="180" workbookViewId="0"/>
  </sheetViews>
  <sheetFormatPr defaultRowHeight="12.5" x14ac:dyDescent="0.25"/>
  <cols>
    <col min="1" max="1" width="4.08984375" style="239" bestFit="1" customWidth="1"/>
    <col min="2" max="2" width="6.7265625" style="239" bestFit="1" customWidth="1"/>
    <col min="3" max="3" width="10.7265625" style="239" bestFit="1" customWidth="1"/>
    <col min="4" max="4" width="1.453125" style="205" customWidth="1"/>
    <col min="5" max="5" width="8.08984375" style="239" bestFit="1" customWidth="1"/>
    <col min="6" max="6" width="7.36328125" style="239" bestFit="1" customWidth="1"/>
    <col min="7" max="7" width="10.7265625" style="239" bestFit="1" customWidth="1"/>
    <col min="8" max="8" width="6.90625" style="239" bestFit="1" customWidth="1"/>
    <col min="9" max="9" width="8.453125" style="205" customWidth="1"/>
    <col min="10" max="10" width="18.08984375" style="205" bestFit="1" customWidth="1"/>
    <col min="11" max="11" width="14" style="205" bestFit="1" customWidth="1"/>
    <col min="12" max="12" width="14.1796875" style="205" bestFit="1" customWidth="1"/>
    <col min="13" max="256" width="8.7265625" style="205"/>
    <col min="257" max="257" width="4.08984375" style="205" bestFit="1" customWidth="1"/>
    <col min="258" max="258" width="6.7265625" style="205" bestFit="1" customWidth="1"/>
    <col min="259" max="259" width="10.7265625" style="205" bestFit="1" customWidth="1"/>
    <col min="260" max="260" width="1.453125" style="205" customWidth="1"/>
    <col min="261" max="261" width="8.08984375" style="205" bestFit="1" customWidth="1"/>
    <col min="262" max="262" width="7.36328125" style="205" bestFit="1" customWidth="1"/>
    <col min="263" max="263" width="10.7265625" style="205" bestFit="1" customWidth="1"/>
    <col min="264" max="264" width="6.90625" style="205" bestFit="1" customWidth="1"/>
    <col min="265" max="265" width="8.453125" style="205" customWidth="1"/>
    <col min="266" max="266" width="18.08984375" style="205" bestFit="1" customWidth="1"/>
    <col min="267" max="267" width="14" style="205" bestFit="1" customWidth="1"/>
    <col min="268" max="268" width="14.1796875" style="205" bestFit="1" customWidth="1"/>
    <col min="269" max="512" width="8.7265625" style="205"/>
    <col min="513" max="513" width="4.08984375" style="205" bestFit="1" customWidth="1"/>
    <col min="514" max="514" width="6.7265625" style="205" bestFit="1" customWidth="1"/>
    <col min="515" max="515" width="10.7265625" style="205" bestFit="1" customWidth="1"/>
    <col min="516" max="516" width="1.453125" style="205" customWidth="1"/>
    <col min="517" max="517" width="8.08984375" style="205" bestFit="1" customWidth="1"/>
    <col min="518" max="518" width="7.36328125" style="205" bestFit="1" customWidth="1"/>
    <col min="519" max="519" width="10.7265625" style="205" bestFit="1" customWidth="1"/>
    <col min="520" max="520" width="6.90625" style="205" bestFit="1" customWidth="1"/>
    <col min="521" max="521" width="8.453125" style="205" customWidth="1"/>
    <col min="522" max="522" width="18.08984375" style="205" bestFit="1" customWidth="1"/>
    <col min="523" max="523" width="14" style="205" bestFit="1" customWidth="1"/>
    <col min="524" max="524" width="14.1796875" style="205" bestFit="1" customWidth="1"/>
    <col min="525" max="768" width="8.7265625" style="205"/>
    <col min="769" max="769" width="4.08984375" style="205" bestFit="1" customWidth="1"/>
    <col min="770" max="770" width="6.7265625" style="205" bestFit="1" customWidth="1"/>
    <col min="771" max="771" width="10.7265625" style="205" bestFit="1" customWidth="1"/>
    <col min="772" max="772" width="1.453125" style="205" customWidth="1"/>
    <col min="773" max="773" width="8.08984375" style="205" bestFit="1" customWidth="1"/>
    <col min="774" max="774" width="7.36328125" style="205" bestFit="1" customWidth="1"/>
    <col min="775" max="775" width="10.7265625" style="205" bestFit="1" customWidth="1"/>
    <col min="776" max="776" width="6.90625" style="205" bestFit="1" customWidth="1"/>
    <col min="777" max="777" width="8.453125" style="205" customWidth="1"/>
    <col min="778" max="778" width="18.08984375" style="205" bestFit="1" customWidth="1"/>
    <col min="779" max="779" width="14" style="205" bestFit="1" customWidth="1"/>
    <col min="780" max="780" width="14.1796875" style="205" bestFit="1" customWidth="1"/>
    <col min="781" max="1024" width="8.7265625" style="205"/>
    <col min="1025" max="1025" width="4.08984375" style="205" bestFit="1" customWidth="1"/>
    <col min="1026" max="1026" width="6.7265625" style="205" bestFit="1" customWidth="1"/>
    <col min="1027" max="1027" width="10.7265625" style="205" bestFit="1" customWidth="1"/>
    <col min="1028" max="1028" width="1.453125" style="205" customWidth="1"/>
    <col min="1029" max="1029" width="8.08984375" style="205" bestFit="1" customWidth="1"/>
    <col min="1030" max="1030" width="7.36328125" style="205" bestFit="1" customWidth="1"/>
    <col min="1031" max="1031" width="10.7265625" style="205" bestFit="1" customWidth="1"/>
    <col min="1032" max="1032" width="6.90625" style="205" bestFit="1" customWidth="1"/>
    <col min="1033" max="1033" width="8.453125" style="205" customWidth="1"/>
    <col min="1034" max="1034" width="18.08984375" style="205" bestFit="1" customWidth="1"/>
    <col min="1035" max="1035" width="14" style="205" bestFit="1" customWidth="1"/>
    <col min="1036" max="1036" width="14.1796875" style="205" bestFit="1" customWidth="1"/>
    <col min="1037" max="1280" width="8.7265625" style="205"/>
    <col min="1281" max="1281" width="4.08984375" style="205" bestFit="1" customWidth="1"/>
    <col min="1282" max="1282" width="6.7265625" style="205" bestFit="1" customWidth="1"/>
    <col min="1283" max="1283" width="10.7265625" style="205" bestFit="1" customWidth="1"/>
    <col min="1284" max="1284" width="1.453125" style="205" customWidth="1"/>
    <col min="1285" max="1285" width="8.08984375" style="205" bestFit="1" customWidth="1"/>
    <col min="1286" max="1286" width="7.36328125" style="205" bestFit="1" customWidth="1"/>
    <col min="1287" max="1287" width="10.7265625" style="205" bestFit="1" customWidth="1"/>
    <col min="1288" max="1288" width="6.90625" style="205" bestFit="1" customWidth="1"/>
    <col min="1289" max="1289" width="8.453125" style="205" customWidth="1"/>
    <col min="1290" max="1290" width="18.08984375" style="205" bestFit="1" customWidth="1"/>
    <col min="1291" max="1291" width="14" style="205" bestFit="1" customWidth="1"/>
    <col min="1292" max="1292" width="14.1796875" style="205" bestFit="1" customWidth="1"/>
    <col min="1293" max="1536" width="8.7265625" style="205"/>
    <col min="1537" max="1537" width="4.08984375" style="205" bestFit="1" customWidth="1"/>
    <col min="1538" max="1538" width="6.7265625" style="205" bestFit="1" customWidth="1"/>
    <col min="1539" max="1539" width="10.7265625" style="205" bestFit="1" customWidth="1"/>
    <col min="1540" max="1540" width="1.453125" style="205" customWidth="1"/>
    <col min="1541" max="1541" width="8.08984375" style="205" bestFit="1" customWidth="1"/>
    <col min="1542" max="1542" width="7.36328125" style="205" bestFit="1" customWidth="1"/>
    <col min="1543" max="1543" width="10.7265625" style="205" bestFit="1" customWidth="1"/>
    <col min="1544" max="1544" width="6.90625" style="205" bestFit="1" customWidth="1"/>
    <col min="1545" max="1545" width="8.453125" style="205" customWidth="1"/>
    <col min="1546" max="1546" width="18.08984375" style="205" bestFit="1" customWidth="1"/>
    <col min="1547" max="1547" width="14" style="205" bestFit="1" customWidth="1"/>
    <col min="1548" max="1548" width="14.1796875" style="205" bestFit="1" customWidth="1"/>
    <col min="1549" max="1792" width="8.7265625" style="205"/>
    <col min="1793" max="1793" width="4.08984375" style="205" bestFit="1" customWidth="1"/>
    <col min="1794" max="1794" width="6.7265625" style="205" bestFit="1" customWidth="1"/>
    <col min="1795" max="1795" width="10.7265625" style="205" bestFit="1" customWidth="1"/>
    <col min="1796" max="1796" width="1.453125" style="205" customWidth="1"/>
    <col min="1797" max="1797" width="8.08984375" style="205" bestFit="1" customWidth="1"/>
    <col min="1798" max="1798" width="7.36328125" style="205" bestFit="1" customWidth="1"/>
    <col min="1799" max="1799" width="10.7265625" style="205" bestFit="1" customWidth="1"/>
    <col min="1800" max="1800" width="6.90625" style="205" bestFit="1" customWidth="1"/>
    <col min="1801" max="1801" width="8.453125" style="205" customWidth="1"/>
    <col min="1802" max="1802" width="18.08984375" style="205" bestFit="1" customWidth="1"/>
    <col min="1803" max="1803" width="14" style="205" bestFit="1" customWidth="1"/>
    <col min="1804" max="1804" width="14.1796875" style="205" bestFit="1" customWidth="1"/>
    <col min="1805" max="2048" width="8.7265625" style="205"/>
    <col min="2049" max="2049" width="4.08984375" style="205" bestFit="1" customWidth="1"/>
    <col min="2050" max="2050" width="6.7265625" style="205" bestFit="1" customWidth="1"/>
    <col min="2051" max="2051" width="10.7265625" style="205" bestFit="1" customWidth="1"/>
    <col min="2052" max="2052" width="1.453125" style="205" customWidth="1"/>
    <col min="2053" max="2053" width="8.08984375" style="205" bestFit="1" customWidth="1"/>
    <col min="2054" max="2054" width="7.36328125" style="205" bestFit="1" customWidth="1"/>
    <col min="2055" max="2055" width="10.7265625" style="205" bestFit="1" customWidth="1"/>
    <col min="2056" max="2056" width="6.90625" style="205" bestFit="1" customWidth="1"/>
    <col min="2057" max="2057" width="8.453125" style="205" customWidth="1"/>
    <col min="2058" max="2058" width="18.08984375" style="205" bestFit="1" customWidth="1"/>
    <col min="2059" max="2059" width="14" style="205" bestFit="1" customWidth="1"/>
    <col min="2060" max="2060" width="14.1796875" style="205" bestFit="1" customWidth="1"/>
    <col min="2061" max="2304" width="8.7265625" style="205"/>
    <col min="2305" max="2305" width="4.08984375" style="205" bestFit="1" customWidth="1"/>
    <col min="2306" max="2306" width="6.7265625" style="205" bestFit="1" customWidth="1"/>
    <col min="2307" max="2307" width="10.7265625" style="205" bestFit="1" customWidth="1"/>
    <col min="2308" max="2308" width="1.453125" style="205" customWidth="1"/>
    <col min="2309" max="2309" width="8.08984375" style="205" bestFit="1" customWidth="1"/>
    <col min="2310" max="2310" width="7.36328125" style="205" bestFit="1" customWidth="1"/>
    <col min="2311" max="2311" width="10.7265625" style="205" bestFit="1" customWidth="1"/>
    <col min="2312" max="2312" width="6.90625" style="205" bestFit="1" customWidth="1"/>
    <col min="2313" max="2313" width="8.453125" style="205" customWidth="1"/>
    <col min="2314" max="2314" width="18.08984375" style="205" bestFit="1" customWidth="1"/>
    <col min="2315" max="2315" width="14" style="205" bestFit="1" customWidth="1"/>
    <col min="2316" max="2316" width="14.1796875" style="205" bestFit="1" customWidth="1"/>
    <col min="2317" max="2560" width="8.7265625" style="205"/>
    <col min="2561" max="2561" width="4.08984375" style="205" bestFit="1" customWidth="1"/>
    <col min="2562" max="2562" width="6.7265625" style="205" bestFit="1" customWidth="1"/>
    <col min="2563" max="2563" width="10.7265625" style="205" bestFit="1" customWidth="1"/>
    <col min="2564" max="2564" width="1.453125" style="205" customWidth="1"/>
    <col min="2565" max="2565" width="8.08984375" style="205" bestFit="1" customWidth="1"/>
    <col min="2566" max="2566" width="7.36328125" style="205" bestFit="1" customWidth="1"/>
    <col min="2567" max="2567" width="10.7265625" style="205" bestFit="1" customWidth="1"/>
    <col min="2568" max="2568" width="6.90625" style="205" bestFit="1" customWidth="1"/>
    <col min="2569" max="2569" width="8.453125" style="205" customWidth="1"/>
    <col min="2570" max="2570" width="18.08984375" style="205" bestFit="1" customWidth="1"/>
    <col min="2571" max="2571" width="14" style="205" bestFit="1" customWidth="1"/>
    <col min="2572" max="2572" width="14.1796875" style="205" bestFit="1" customWidth="1"/>
    <col min="2573" max="2816" width="8.7265625" style="205"/>
    <col min="2817" max="2817" width="4.08984375" style="205" bestFit="1" customWidth="1"/>
    <col min="2818" max="2818" width="6.7265625" style="205" bestFit="1" customWidth="1"/>
    <col min="2819" max="2819" width="10.7265625" style="205" bestFit="1" customWidth="1"/>
    <col min="2820" max="2820" width="1.453125" style="205" customWidth="1"/>
    <col min="2821" max="2821" width="8.08984375" style="205" bestFit="1" customWidth="1"/>
    <col min="2822" max="2822" width="7.36328125" style="205" bestFit="1" customWidth="1"/>
    <col min="2823" max="2823" width="10.7265625" style="205" bestFit="1" customWidth="1"/>
    <col min="2824" max="2824" width="6.90625" style="205" bestFit="1" customWidth="1"/>
    <col min="2825" max="2825" width="8.453125" style="205" customWidth="1"/>
    <col min="2826" max="2826" width="18.08984375" style="205" bestFit="1" customWidth="1"/>
    <col min="2827" max="2827" width="14" style="205" bestFit="1" customWidth="1"/>
    <col min="2828" max="2828" width="14.1796875" style="205" bestFit="1" customWidth="1"/>
    <col min="2829" max="3072" width="8.7265625" style="205"/>
    <col min="3073" max="3073" width="4.08984375" style="205" bestFit="1" customWidth="1"/>
    <col min="3074" max="3074" width="6.7265625" style="205" bestFit="1" customWidth="1"/>
    <col min="3075" max="3075" width="10.7265625" style="205" bestFit="1" customWidth="1"/>
    <col min="3076" max="3076" width="1.453125" style="205" customWidth="1"/>
    <col min="3077" max="3077" width="8.08984375" style="205" bestFit="1" customWidth="1"/>
    <col min="3078" max="3078" width="7.36328125" style="205" bestFit="1" customWidth="1"/>
    <col min="3079" max="3079" width="10.7265625" style="205" bestFit="1" customWidth="1"/>
    <col min="3080" max="3080" width="6.90625" style="205" bestFit="1" customWidth="1"/>
    <col min="3081" max="3081" width="8.453125" style="205" customWidth="1"/>
    <col min="3082" max="3082" width="18.08984375" style="205" bestFit="1" customWidth="1"/>
    <col min="3083" max="3083" width="14" style="205" bestFit="1" customWidth="1"/>
    <col min="3084" max="3084" width="14.1796875" style="205" bestFit="1" customWidth="1"/>
    <col min="3085" max="3328" width="8.7265625" style="205"/>
    <col min="3329" max="3329" width="4.08984375" style="205" bestFit="1" customWidth="1"/>
    <col min="3330" max="3330" width="6.7265625" style="205" bestFit="1" customWidth="1"/>
    <col min="3331" max="3331" width="10.7265625" style="205" bestFit="1" customWidth="1"/>
    <col min="3332" max="3332" width="1.453125" style="205" customWidth="1"/>
    <col min="3333" max="3333" width="8.08984375" style="205" bestFit="1" customWidth="1"/>
    <col min="3334" max="3334" width="7.36328125" style="205" bestFit="1" customWidth="1"/>
    <col min="3335" max="3335" width="10.7265625" style="205" bestFit="1" customWidth="1"/>
    <col min="3336" max="3336" width="6.90625" style="205" bestFit="1" customWidth="1"/>
    <col min="3337" max="3337" width="8.453125" style="205" customWidth="1"/>
    <col min="3338" max="3338" width="18.08984375" style="205" bestFit="1" customWidth="1"/>
    <col min="3339" max="3339" width="14" style="205" bestFit="1" customWidth="1"/>
    <col min="3340" max="3340" width="14.1796875" style="205" bestFit="1" customWidth="1"/>
    <col min="3341" max="3584" width="8.7265625" style="205"/>
    <col min="3585" max="3585" width="4.08984375" style="205" bestFit="1" customWidth="1"/>
    <col min="3586" max="3586" width="6.7265625" style="205" bestFit="1" customWidth="1"/>
    <col min="3587" max="3587" width="10.7265625" style="205" bestFit="1" customWidth="1"/>
    <col min="3588" max="3588" width="1.453125" style="205" customWidth="1"/>
    <col min="3589" max="3589" width="8.08984375" style="205" bestFit="1" customWidth="1"/>
    <col min="3590" max="3590" width="7.36328125" style="205" bestFit="1" customWidth="1"/>
    <col min="3591" max="3591" width="10.7265625" style="205" bestFit="1" customWidth="1"/>
    <col min="3592" max="3592" width="6.90625" style="205" bestFit="1" customWidth="1"/>
    <col min="3593" max="3593" width="8.453125" style="205" customWidth="1"/>
    <col min="3594" max="3594" width="18.08984375" style="205" bestFit="1" customWidth="1"/>
    <col min="3595" max="3595" width="14" style="205" bestFit="1" customWidth="1"/>
    <col min="3596" max="3596" width="14.1796875" style="205" bestFit="1" customWidth="1"/>
    <col min="3597" max="3840" width="8.7265625" style="205"/>
    <col min="3841" max="3841" width="4.08984375" style="205" bestFit="1" customWidth="1"/>
    <col min="3842" max="3842" width="6.7265625" style="205" bestFit="1" customWidth="1"/>
    <col min="3843" max="3843" width="10.7265625" style="205" bestFit="1" customWidth="1"/>
    <col min="3844" max="3844" width="1.453125" style="205" customWidth="1"/>
    <col min="3845" max="3845" width="8.08984375" style="205" bestFit="1" customWidth="1"/>
    <col min="3846" max="3846" width="7.36328125" style="205" bestFit="1" customWidth="1"/>
    <col min="3847" max="3847" width="10.7265625" style="205" bestFit="1" customWidth="1"/>
    <col min="3848" max="3848" width="6.90625" style="205" bestFit="1" customWidth="1"/>
    <col min="3849" max="3849" width="8.453125" style="205" customWidth="1"/>
    <col min="3850" max="3850" width="18.08984375" style="205" bestFit="1" customWidth="1"/>
    <col min="3851" max="3851" width="14" style="205" bestFit="1" customWidth="1"/>
    <col min="3852" max="3852" width="14.1796875" style="205" bestFit="1" customWidth="1"/>
    <col min="3853" max="4096" width="8.7265625" style="205"/>
    <col min="4097" max="4097" width="4.08984375" style="205" bestFit="1" customWidth="1"/>
    <col min="4098" max="4098" width="6.7265625" style="205" bestFit="1" customWidth="1"/>
    <col min="4099" max="4099" width="10.7265625" style="205" bestFit="1" customWidth="1"/>
    <col min="4100" max="4100" width="1.453125" style="205" customWidth="1"/>
    <col min="4101" max="4101" width="8.08984375" style="205" bestFit="1" customWidth="1"/>
    <col min="4102" max="4102" width="7.36328125" style="205" bestFit="1" customWidth="1"/>
    <col min="4103" max="4103" width="10.7265625" style="205" bestFit="1" customWidth="1"/>
    <col min="4104" max="4104" width="6.90625" style="205" bestFit="1" customWidth="1"/>
    <col min="4105" max="4105" width="8.453125" style="205" customWidth="1"/>
    <col min="4106" max="4106" width="18.08984375" style="205" bestFit="1" customWidth="1"/>
    <col min="4107" max="4107" width="14" style="205" bestFit="1" customWidth="1"/>
    <col min="4108" max="4108" width="14.1796875" style="205" bestFit="1" customWidth="1"/>
    <col min="4109" max="4352" width="8.7265625" style="205"/>
    <col min="4353" max="4353" width="4.08984375" style="205" bestFit="1" customWidth="1"/>
    <col min="4354" max="4354" width="6.7265625" style="205" bestFit="1" customWidth="1"/>
    <col min="4355" max="4355" width="10.7265625" style="205" bestFit="1" customWidth="1"/>
    <col min="4356" max="4356" width="1.453125" style="205" customWidth="1"/>
    <col min="4357" max="4357" width="8.08984375" style="205" bestFit="1" customWidth="1"/>
    <col min="4358" max="4358" width="7.36328125" style="205" bestFit="1" customWidth="1"/>
    <col min="4359" max="4359" width="10.7265625" style="205" bestFit="1" customWidth="1"/>
    <col min="4360" max="4360" width="6.90625" style="205" bestFit="1" customWidth="1"/>
    <col min="4361" max="4361" width="8.453125" style="205" customWidth="1"/>
    <col min="4362" max="4362" width="18.08984375" style="205" bestFit="1" customWidth="1"/>
    <col min="4363" max="4363" width="14" style="205" bestFit="1" customWidth="1"/>
    <col min="4364" max="4364" width="14.1796875" style="205" bestFit="1" customWidth="1"/>
    <col min="4365" max="4608" width="8.7265625" style="205"/>
    <col min="4609" max="4609" width="4.08984375" style="205" bestFit="1" customWidth="1"/>
    <col min="4610" max="4610" width="6.7265625" style="205" bestFit="1" customWidth="1"/>
    <col min="4611" max="4611" width="10.7265625" style="205" bestFit="1" customWidth="1"/>
    <col min="4612" max="4612" width="1.453125" style="205" customWidth="1"/>
    <col min="4613" max="4613" width="8.08984375" style="205" bestFit="1" customWidth="1"/>
    <col min="4614" max="4614" width="7.36328125" style="205" bestFit="1" customWidth="1"/>
    <col min="4615" max="4615" width="10.7265625" style="205" bestFit="1" customWidth="1"/>
    <col min="4616" max="4616" width="6.90625" style="205" bestFit="1" customWidth="1"/>
    <col min="4617" max="4617" width="8.453125" style="205" customWidth="1"/>
    <col min="4618" max="4618" width="18.08984375" style="205" bestFit="1" customWidth="1"/>
    <col min="4619" max="4619" width="14" style="205" bestFit="1" customWidth="1"/>
    <col min="4620" max="4620" width="14.1796875" style="205" bestFit="1" customWidth="1"/>
    <col min="4621" max="4864" width="8.7265625" style="205"/>
    <col min="4865" max="4865" width="4.08984375" style="205" bestFit="1" customWidth="1"/>
    <col min="4866" max="4866" width="6.7265625" style="205" bestFit="1" customWidth="1"/>
    <col min="4867" max="4867" width="10.7265625" style="205" bestFit="1" customWidth="1"/>
    <col min="4868" max="4868" width="1.453125" style="205" customWidth="1"/>
    <col min="4869" max="4869" width="8.08984375" style="205" bestFit="1" customWidth="1"/>
    <col min="4870" max="4870" width="7.36328125" style="205" bestFit="1" customWidth="1"/>
    <col min="4871" max="4871" width="10.7265625" style="205" bestFit="1" customWidth="1"/>
    <col min="4872" max="4872" width="6.90625" style="205" bestFit="1" customWidth="1"/>
    <col min="4873" max="4873" width="8.453125" style="205" customWidth="1"/>
    <col min="4874" max="4874" width="18.08984375" style="205" bestFit="1" customWidth="1"/>
    <col min="4875" max="4875" width="14" style="205" bestFit="1" customWidth="1"/>
    <col min="4876" max="4876" width="14.1796875" style="205" bestFit="1" customWidth="1"/>
    <col min="4877" max="5120" width="8.7265625" style="205"/>
    <col min="5121" max="5121" width="4.08984375" style="205" bestFit="1" customWidth="1"/>
    <col min="5122" max="5122" width="6.7265625" style="205" bestFit="1" customWidth="1"/>
    <col min="5123" max="5123" width="10.7265625" style="205" bestFit="1" customWidth="1"/>
    <col min="5124" max="5124" width="1.453125" style="205" customWidth="1"/>
    <col min="5125" max="5125" width="8.08984375" style="205" bestFit="1" customWidth="1"/>
    <col min="5126" max="5126" width="7.36328125" style="205" bestFit="1" customWidth="1"/>
    <col min="5127" max="5127" width="10.7265625" style="205" bestFit="1" customWidth="1"/>
    <col min="5128" max="5128" width="6.90625" style="205" bestFit="1" customWidth="1"/>
    <col min="5129" max="5129" width="8.453125" style="205" customWidth="1"/>
    <col min="5130" max="5130" width="18.08984375" style="205" bestFit="1" customWidth="1"/>
    <col min="5131" max="5131" width="14" style="205" bestFit="1" customWidth="1"/>
    <col min="5132" max="5132" width="14.1796875" style="205" bestFit="1" customWidth="1"/>
    <col min="5133" max="5376" width="8.7265625" style="205"/>
    <col min="5377" max="5377" width="4.08984375" style="205" bestFit="1" customWidth="1"/>
    <col min="5378" max="5378" width="6.7265625" style="205" bestFit="1" customWidth="1"/>
    <col min="5379" max="5379" width="10.7265625" style="205" bestFit="1" customWidth="1"/>
    <col min="5380" max="5380" width="1.453125" style="205" customWidth="1"/>
    <col min="5381" max="5381" width="8.08984375" style="205" bestFit="1" customWidth="1"/>
    <col min="5382" max="5382" width="7.36328125" style="205" bestFit="1" customWidth="1"/>
    <col min="5383" max="5383" width="10.7265625" style="205" bestFit="1" customWidth="1"/>
    <col min="5384" max="5384" width="6.90625" style="205" bestFit="1" customWidth="1"/>
    <col min="5385" max="5385" width="8.453125" style="205" customWidth="1"/>
    <col min="5386" max="5386" width="18.08984375" style="205" bestFit="1" customWidth="1"/>
    <col min="5387" max="5387" width="14" style="205" bestFit="1" customWidth="1"/>
    <col min="5388" max="5388" width="14.1796875" style="205" bestFit="1" customWidth="1"/>
    <col min="5389" max="5632" width="8.7265625" style="205"/>
    <col min="5633" max="5633" width="4.08984375" style="205" bestFit="1" customWidth="1"/>
    <col min="5634" max="5634" width="6.7265625" style="205" bestFit="1" customWidth="1"/>
    <col min="5635" max="5635" width="10.7265625" style="205" bestFit="1" customWidth="1"/>
    <col min="5636" max="5636" width="1.453125" style="205" customWidth="1"/>
    <col min="5637" max="5637" width="8.08984375" style="205" bestFit="1" customWidth="1"/>
    <col min="5638" max="5638" width="7.36328125" style="205" bestFit="1" customWidth="1"/>
    <col min="5639" max="5639" width="10.7265625" style="205" bestFit="1" customWidth="1"/>
    <col min="5640" max="5640" width="6.90625" style="205" bestFit="1" customWidth="1"/>
    <col min="5641" max="5641" width="8.453125" style="205" customWidth="1"/>
    <col min="5642" max="5642" width="18.08984375" style="205" bestFit="1" customWidth="1"/>
    <col min="5643" max="5643" width="14" style="205" bestFit="1" customWidth="1"/>
    <col min="5644" max="5644" width="14.1796875" style="205" bestFit="1" customWidth="1"/>
    <col min="5645" max="5888" width="8.7265625" style="205"/>
    <col min="5889" max="5889" width="4.08984375" style="205" bestFit="1" customWidth="1"/>
    <col min="5890" max="5890" width="6.7265625" style="205" bestFit="1" customWidth="1"/>
    <col min="5891" max="5891" width="10.7265625" style="205" bestFit="1" customWidth="1"/>
    <col min="5892" max="5892" width="1.453125" style="205" customWidth="1"/>
    <col min="5893" max="5893" width="8.08984375" style="205" bestFit="1" customWidth="1"/>
    <col min="5894" max="5894" width="7.36328125" style="205" bestFit="1" customWidth="1"/>
    <col min="5895" max="5895" width="10.7265625" style="205" bestFit="1" customWidth="1"/>
    <col min="5896" max="5896" width="6.90625" style="205" bestFit="1" customWidth="1"/>
    <col min="5897" max="5897" width="8.453125" style="205" customWidth="1"/>
    <col min="5898" max="5898" width="18.08984375" style="205" bestFit="1" customWidth="1"/>
    <col min="5899" max="5899" width="14" style="205" bestFit="1" customWidth="1"/>
    <col min="5900" max="5900" width="14.1796875" style="205" bestFit="1" customWidth="1"/>
    <col min="5901" max="6144" width="8.7265625" style="205"/>
    <col min="6145" max="6145" width="4.08984375" style="205" bestFit="1" customWidth="1"/>
    <col min="6146" max="6146" width="6.7265625" style="205" bestFit="1" customWidth="1"/>
    <col min="6147" max="6147" width="10.7265625" style="205" bestFit="1" customWidth="1"/>
    <col min="6148" max="6148" width="1.453125" style="205" customWidth="1"/>
    <col min="6149" max="6149" width="8.08984375" style="205" bestFit="1" customWidth="1"/>
    <col min="6150" max="6150" width="7.36328125" style="205" bestFit="1" customWidth="1"/>
    <col min="6151" max="6151" width="10.7265625" style="205" bestFit="1" customWidth="1"/>
    <col min="6152" max="6152" width="6.90625" style="205" bestFit="1" customWidth="1"/>
    <col min="6153" max="6153" width="8.453125" style="205" customWidth="1"/>
    <col min="6154" max="6154" width="18.08984375" style="205" bestFit="1" customWidth="1"/>
    <col min="6155" max="6155" width="14" style="205" bestFit="1" customWidth="1"/>
    <col min="6156" max="6156" width="14.1796875" style="205" bestFit="1" customWidth="1"/>
    <col min="6157" max="6400" width="8.7265625" style="205"/>
    <col min="6401" max="6401" width="4.08984375" style="205" bestFit="1" customWidth="1"/>
    <col min="6402" max="6402" width="6.7265625" style="205" bestFit="1" customWidth="1"/>
    <col min="6403" max="6403" width="10.7265625" style="205" bestFit="1" customWidth="1"/>
    <col min="6404" max="6404" width="1.453125" style="205" customWidth="1"/>
    <col min="6405" max="6405" width="8.08984375" style="205" bestFit="1" customWidth="1"/>
    <col min="6406" max="6406" width="7.36328125" style="205" bestFit="1" customWidth="1"/>
    <col min="6407" max="6407" width="10.7265625" style="205" bestFit="1" customWidth="1"/>
    <col min="6408" max="6408" width="6.90625" style="205" bestFit="1" customWidth="1"/>
    <col min="6409" max="6409" width="8.453125" style="205" customWidth="1"/>
    <col min="6410" max="6410" width="18.08984375" style="205" bestFit="1" customWidth="1"/>
    <col min="6411" max="6411" width="14" style="205" bestFit="1" customWidth="1"/>
    <col min="6412" max="6412" width="14.1796875" style="205" bestFit="1" customWidth="1"/>
    <col min="6413" max="6656" width="8.7265625" style="205"/>
    <col min="6657" max="6657" width="4.08984375" style="205" bestFit="1" customWidth="1"/>
    <col min="6658" max="6658" width="6.7265625" style="205" bestFit="1" customWidth="1"/>
    <col min="6659" max="6659" width="10.7265625" style="205" bestFit="1" customWidth="1"/>
    <col min="6660" max="6660" width="1.453125" style="205" customWidth="1"/>
    <col min="6661" max="6661" width="8.08984375" style="205" bestFit="1" customWidth="1"/>
    <col min="6662" max="6662" width="7.36328125" style="205" bestFit="1" customWidth="1"/>
    <col min="6663" max="6663" width="10.7265625" style="205" bestFit="1" customWidth="1"/>
    <col min="6664" max="6664" width="6.90625" style="205" bestFit="1" customWidth="1"/>
    <col min="6665" max="6665" width="8.453125" style="205" customWidth="1"/>
    <col min="6666" max="6666" width="18.08984375" style="205" bestFit="1" customWidth="1"/>
    <col min="6667" max="6667" width="14" style="205" bestFit="1" customWidth="1"/>
    <col min="6668" max="6668" width="14.1796875" style="205" bestFit="1" customWidth="1"/>
    <col min="6669" max="6912" width="8.7265625" style="205"/>
    <col min="6913" max="6913" width="4.08984375" style="205" bestFit="1" customWidth="1"/>
    <col min="6914" max="6914" width="6.7265625" style="205" bestFit="1" customWidth="1"/>
    <col min="6915" max="6915" width="10.7265625" style="205" bestFit="1" customWidth="1"/>
    <col min="6916" max="6916" width="1.453125" style="205" customWidth="1"/>
    <col min="6917" max="6917" width="8.08984375" style="205" bestFit="1" customWidth="1"/>
    <col min="6918" max="6918" width="7.36328125" style="205" bestFit="1" customWidth="1"/>
    <col min="6919" max="6919" width="10.7265625" style="205" bestFit="1" customWidth="1"/>
    <col min="6920" max="6920" width="6.90625" style="205" bestFit="1" customWidth="1"/>
    <col min="6921" max="6921" width="8.453125" style="205" customWidth="1"/>
    <col min="6922" max="6922" width="18.08984375" style="205" bestFit="1" customWidth="1"/>
    <col min="6923" max="6923" width="14" style="205" bestFit="1" customWidth="1"/>
    <col min="6924" max="6924" width="14.1796875" style="205" bestFit="1" customWidth="1"/>
    <col min="6925" max="7168" width="8.7265625" style="205"/>
    <col min="7169" max="7169" width="4.08984375" style="205" bestFit="1" customWidth="1"/>
    <col min="7170" max="7170" width="6.7265625" style="205" bestFit="1" customWidth="1"/>
    <col min="7171" max="7171" width="10.7265625" style="205" bestFit="1" customWidth="1"/>
    <col min="7172" max="7172" width="1.453125" style="205" customWidth="1"/>
    <col min="7173" max="7173" width="8.08984375" style="205" bestFit="1" customWidth="1"/>
    <col min="7174" max="7174" width="7.36328125" style="205" bestFit="1" customWidth="1"/>
    <col min="7175" max="7175" width="10.7265625" style="205" bestFit="1" customWidth="1"/>
    <col min="7176" max="7176" width="6.90625" style="205" bestFit="1" customWidth="1"/>
    <col min="7177" max="7177" width="8.453125" style="205" customWidth="1"/>
    <col min="7178" max="7178" width="18.08984375" style="205" bestFit="1" customWidth="1"/>
    <col min="7179" max="7179" width="14" style="205" bestFit="1" customWidth="1"/>
    <col min="7180" max="7180" width="14.1796875" style="205" bestFit="1" customWidth="1"/>
    <col min="7181" max="7424" width="8.7265625" style="205"/>
    <col min="7425" max="7425" width="4.08984375" style="205" bestFit="1" customWidth="1"/>
    <col min="7426" max="7426" width="6.7265625" style="205" bestFit="1" customWidth="1"/>
    <col min="7427" max="7427" width="10.7265625" style="205" bestFit="1" customWidth="1"/>
    <col min="7428" max="7428" width="1.453125" style="205" customWidth="1"/>
    <col min="7429" max="7429" width="8.08984375" style="205" bestFit="1" customWidth="1"/>
    <col min="7430" max="7430" width="7.36328125" style="205" bestFit="1" customWidth="1"/>
    <col min="7431" max="7431" width="10.7265625" style="205" bestFit="1" customWidth="1"/>
    <col min="7432" max="7432" width="6.90625" style="205" bestFit="1" customWidth="1"/>
    <col min="7433" max="7433" width="8.453125" style="205" customWidth="1"/>
    <col min="7434" max="7434" width="18.08984375" style="205" bestFit="1" customWidth="1"/>
    <col min="7435" max="7435" width="14" style="205" bestFit="1" customWidth="1"/>
    <col min="7436" max="7436" width="14.1796875" style="205" bestFit="1" customWidth="1"/>
    <col min="7437" max="7680" width="8.7265625" style="205"/>
    <col min="7681" max="7681" width="4.08984375" style="205" bestFit="1" customWidth="1"/>
    <col min="7682" max="7682" width="6.7265625" style="205" bestFit="1" customWidth="1"/>
    <col min="7683" max="7683" width="10.7265625" style="205" bestFit="1" customWidth="1"/>
    <col min="7684" max="7684" width="1.453125" style="205" customWidth="1"/>
    <col min="7685" max="7685" width="8.08984375" style="205" bestFit="1" customWidth="1"/>
    <col min="7686" max="7686" width="7.36328125" style="205" bestFit="1" customWidth="1"/>
    <col min="7687" max="7687" width="10.7265625" style="205" bestFit="1" customWidth="1"/>
    <col min="7688" max="7688" width="6.90625" style="205" bestFit="1" customWidth="1"/>
    <col min="7689" max="7689" width="8.453125" style="205" customWidth="1"/>
    <col min="7690" max="7690" width="18.08984375" style="205" bestFit="1" customWidth="1"/>
    <col min="7691" max="7691" width="14" style="205" bestFit="1" customWidth="1"/>
    <col min="7692" max="7692" width="14.1796875" style="205" bestFit="1" customWidth="1"/>
    <col min="7693" max="7936" width="8.7265625" style="205"/>
    <col min="7937" max="7937" width="4.08984375" style="205" bestFit="1" customWidth="1"/>
    <col min="7938" max="7938" width="6.7265625" style="205" bestFit="1" customWidth="1"/>
    <col min="7939" max="7939" width="10.7265625" style="205" bestFit="1" customWidth="1"/>
    <col min="7940" max="7940" width="1.453125" style="205" customWidth="1"/>
    <col min="7941" max="7941" width="8.08984375" style="205" bestFit="1" customWidth="1"/>
    <col min="7942" max="7942" width="7.36328125" style="205" bestFit="1" customWidth="1"/>
    <col min="7943" max="7943" width="10.7265625" style="205" bestFit="1" customWidth="1"/>
    <col min="7944" max="7944" width="6.90625" style="205" bestFit="1" customWidth="1"/>
    <col min="7945" max="7945" width="8.453125" style="205" customWidth="1"/>
    <col min="7946" max="7946" width="18.08984375" style="205" bestFit="1" customWidth="1"/>
    <col min="7947" max="7947" width="14" style="205" bestFit="1" customWidth="1"/>
    <col min="7948" max="7948" width="14.1796875" style="205" bestFit="1" customWidth="1"/>
    <col min="7949" max="8192" width="8.7265625" style="205"/>
    <col min="8193" max="8193" width="4.08984375" style="205" bestFit="1" customWidth="1"/>
    <col min="8194" max="8194" width="6.7265625" style="205" bestFit="1" customWidth="1"/>
    <col min="8195" max="8195" width="10.7265625" style="205" bestFit="1" customWidth="1"/>
    <col min="8196" max="8196" width="1.453125" style="205" customWidth="1"/>
    <col min="8197" max="8197" width="8.08984375" style="205" bestFit="1" customWidth="1"/>
    <col min="8198" max="8198" width="7.36328125" style="205" bestFit="1" customWidth="1"/>
    <col min="8199" max="8199" width="10.7265625" style="205" bestFit="1" customWidth="1"/>
    <col min="8200" max="8200" width="6.90625" style="205" bestFit="1" customWidth="1"/>
    <col min="8201" max="8201" width="8.453125" style="205" customWidth="1"/>
    <col min="8202" max="8202" width="18.08984375" style="205" bestFit="1" customWidth="1"/>
    <col min="8203" max="8203" width="14" style="205" bestFit="1" customWidth="1"/>
    <col min="8204" max="8204" width="14.1796875" style="205" bestFit="1" customWidth="1"/>
    <col min="8205" max="8448" width="8.7265625" style="205"/>
    <col min="8449" max="8449" width="4.08984375" style="205" bestFit="1" customWidth="1"/>
    <col min="8450" max="8450" width="6.7265625" style="205" bestFit="1" customWidth="1"/>
    <col min="8451" max="8451" width="10.7265625" style="205" bestFit="1" customWidth="1"/>
    <col min="8452" max="8452" width="1.453125" style="205" customWidth="1"/>
    <col min="8453" max="8453" width="8.08984375" style="205" bestFit="1" customWidth="1"/>
    <col min="8454" max="8454" width="7.36328125" style="205" bestFit="1" customWidth="1"/>
    <col min="8455" max="8455" width="10.7265625" style="205" bestFit="1" customWidth="1"/>
    <col min="8456" max="8456" width="6.90625" style="205" bestFit="1" customWidth="1"/>
    <col min="8457" max="8457" width="8.453125" style="205" customWidth="1"/>
    <col min="8458" max="8458" width="18.08984375" style="205" bestFit="1" customWidth="1"/>
    <col min="8459" max="8459" width="14" style="205" bestFit="1" customWidth="1"/>
    <col min="8460" max="8460" width="14.1796875" style="205" bestFit="1" customWidth="1"/>
    <col min="8461" max="8704" width="8.7265625" style="205"/>
    <col min="8705" max="8705" width="4.08984375" style="205" bestFit="1" customWidth="1"/>
    <col min="8706" max="8706" width="6.7265625" style="205" bestFit="1" customWidth="1"/>
    <col min="8707" max="8707" width="10.7265625" style="205" bestFit="1" customWidth="1"/>
    <col min="8708" max="8708" width="1.453125" style="205" customWidth="1"/>
    <col min="8709" max="8709" width="8.08984375" style="205" bestFit="1" customWidth="1"/>
    <col min="8710" max="8710" width="7.36328125" style="205" bestFit="1" customWidth="1"/>
    <col min="8711" max="8711" width="10.7265625" style="205" bestFit="1" customWidth="1"/>
    <col min="8712" max="8712" width="6.90625" style="205" bestFit="1" customWidth="1"/>
    <col min="8713" max="8713" width="8.453125" style="205" customWidth="1"/>
    <col min="8714" max="8714" width="18.08984375" style="205" bestFit="1" customWidth="1"/>
    <col min="8715" max="8715" width="14" style="205" bestFit="1" customWidth="1"/>
    <col min="8716" max="8716" width="14.1796875" style="205" bestFit="1" customWidth="1"/>
    <col min="8717" max="8960" width="8.7265625" style="205"/>
    <col min="8961" max="8961" width="4.08984375" style="205" bestFit="1" customWidth="1"/>
    <col min="8962" max="8962" width="6.7265625" style="205" bestFit="1" customWidth="1"/>
    <col min="8963" max="8963" width="10.7265625" style="205" bestFit="1" customWidth="1"/>
    <col min="8964" max="8964" width="1.453125" style="205" customWidth="1"/>
    <col min="8965" max="8965" width="8.08984375" style="205" bestFit="1" customWidth="1"/>
    <col min="8966" max="8966" width="7.36328125" style="205" bestFit="1" customWidth="1"/>
    <col min="8967" max="8967" width="10.7265625" style="205" bestFit="1" customWidth="1"/>
    <col min="8968" max="8968" width="6.90625" style="205" bestFit="1" customWidth="1"/>
    <col min="8969" max="8969" width="8.453125" style="205" customWidth="1"/>
    <col min="8970" max="8970" width="18.08984375" style="205" bestFit="1" customWidth="1"/>
    <col min="8971" max="8971" width="14" style="205" bestFit="1" customWidth="1"/>
    <col min="8972" max="8972" width="14.1796875" style="205" bestFit="1" customWidth="1"/>
    <col min="8973" max="9216" width="8.7265625" style="205"/>
    <col min="9217" max="9217" width="4.08984375" style="205" bestFit="1" customWidth="1"/>
    <col min="9218" max="9218" width="6.7265625" style="205" bestFit="1" customWidth="1"/>
    <col min="9219" max="9219" width="10.7265625" style="205" bestFit="1" customWidth="1"/>
    <col min="9220" max="9220" width="1.453125" style="205" customWidth="1"/>
    <col min="9221" max="9221" width="8.08984375" style="205" bestFit="1" customWidth="1"/>
    <col min="9222" max="9222" width="7.36328125" style="205" bestFit="1" customWidth="1"/>
    <col min="9223" max="9223" width="10.7265625" style="205" bestFit="1" customWidth="1"/>
    <col min="9224" max="9224" width="6.90625" style="205" bestFit="1" customWidth="1"/>
    <col min="9225" max="9225" width="8.453125" style="205" customWidth="1"/>
    <col min="9226" max="9226" width="18.08984375" style="205" bestFit="1" customWidth="1"/>
    <col min="9227" max="9227" width="14" style="205" bestFit="1" customWidth="1"/>
    <col min="9228" max="9228" width="14.1796875" style="205" bestFit="1" customWidth="1"/>
    <col min="9229" max="9472" width="8.7265625" style="205"/>
    <col min="9473" max="9473" width="4.08984375" style="205" bestFit="1" customWidth="1"/>
    <col min="9474" max="9474" width="6.7265625" style="205" bestFit="1" customWidth="1"/>
    <col min="9475" max="9475" width="10.7265625" style="205" bestFit="1" customWidth="1"/>
    <col min="9476" max="9476" width="1.453125" style="205" customWidth="1"/>
    <col min="9477" max="9477" width="8.08984375" style="205" bestFit="1" customWidth="1"/>
    <col min="9478" max="9478" width="7.36328125" style="205" bestFit="1" customWidth="1"/>
    <col min="9479" max="9479" width="10.7265625" style="205" bestFit="1" customWidth="1"/>
    <col min="9480" max="9480" width="6.90625" style="205" bestFit="1" customWidth="1"/>
    <col min="9481" max="9481" width="8.453125" style="205" customWidth="1"/>
    <col min="9482" max="9482" width="18.08984375" style="205" bestFit="1" customWidth="1"/>
    <col min="9483" max="9483" width="14" style="205" bestFit="1" customWidth="1"/>
    <col min="9484" max="9484" width="14.1796875" style="205" bestFit="1" customWidth="1"/>
    <col min="9485" max="9728" width="8.7265625" style="205"/>
    <col min="9729" max="9729" width="4.08984375" style="205" bestFit="1" customWidth="1"/>
    <col min="9730" max="9730" width="6.7265625" style="205" bestFit="1" customWidth="1"/>
    <col min="9731" max="9731" width="10.7265625" style="205" bestFit="1" customWidth="1"/>
    <col min="9732" max="9732" width="1.453125" style="205" customWidth="1"/>
    <col min="9733" max="9733" width="8.08984375" style="205" bestFit="1" customWidth="1"/>
    <col min="9734" max="9734" width="7.36328125" style="205" bestFit="1" customWidth="1"/>
    <col min="9735" max="9735" width="10.7265625" style="205" bestFit="1" customWidth="1"/>
    <col min="9736" max="9736" width="6.90625" style="205" bestFit="1" customWidth="1"/>
    <col min="9737" max="9737" width="8.453125" style="205" customWidth="1"/>
    <col min="9738" max="9738" width="18.08984375" style="205" bestFit="1" customWidth="1"/>
    <col min="9739" max="9739" width="14" style="205" bestFit="1" customWidth="1"/>
    <col min="9740" max="9740" width="14.1796875" style="205" bestFit="1" customWidth="1"/>
    <col min="9741" max="9984" width="8.7265625" style="205"/>
    <col min="9985" max="9985" width="4.08984375" style="205" bestFit="1" customWidth="1"/>
    <col min="9986" max="9986" width="6.7265625" style="205" bestFit="1" customWidth="1"/>
    <col min="9987" max="9987" width="10.7265625" style="205" bestFit="1" customWidth="1"/>
    <col min="9988" max="9988" width="1.453125" style="205" customWidth="1"/>
    <col min="9989" max="9989" width="8.08984375" style="205" bestFit="1" customWidth="1"/>
    <col min="9990" max="9990" width="7.36328125" style="205" bestFit="1" customWidth="1"/>
    <col min="9991" max="9991" width="10.7265625" style="205" bestFit="1" customWidth="1"/>
    <col min="9992" max="9992" width="6.90625" style="205" bestFit="1" customWidth="1"/>
    <col min="9993" max="9993" width="8.453125" style="205" customWidth="1"/>
    <col min="9994" max="9994" width="18.08984375" style="205" bestFit="1" customWidth="1"/>
    <col min="9995" max="9995" width="14" style="205" bestFit="1" customWidth="1"/>
    <col min="9996" max="9996" width="14.1796875" style="205" bestFit="1" customWidth="1"/>
    <col min="9997" max="10240" width="8.7265625" style="205"/>
    <col min="10241" max="10241" width="4.08984375" style="205" bestFit="1" customWidth="1"/>
    <col min="10242" max="10242" width="6.7265625" style="205" bestFit="1" customWidth="1"/>
    <col min="10243" max="10243" width="10.7265625" style="205" bestFit="1" customWidth="1"/>
    <col min="10244" max="10244" width="1.453125" style="205" customWidth="1"/>
    <col min="10245" max="10245" width="8.08984375" style="205" bestFit="1" customWidth="1"/>
    <col min="10246" max="10246" width="7.36328125" style="205" bestFit="1" customWidth="1"/>
    <col min="10247" max="10247" width="10.7265625" style="205" bestFit="1" customWidth="1"/>
    <col min="10248" max="10248" width="6.90625" style="205" bestFit="1" customWidth="1"/>
    <col min="10249" max="10249" width="8.453125" style="205" customWidth="1"/>
    <col min="10250" max="10250" width="18.08984375" style="205" bestFit="1" customWidth="1"/>
    <col min="10251" max="10251" width="14" style="205" bestFit="1" customWidth="1"/>
    <col min="10252" max="10252" width="14.1796875" style="205" bestFit="1" customWidth="1"/>
    <col min="10253" max="10496" width="8.7265625" style="205"/>
    <col min="10497" max="10497" width="4.08984375" style="205" bestFit="1" customWidth="1"/>
    <col min="10498" max="10498" width="6.7265625" style="205" bestFit="1" customWidth="1"/>
    <col min="10499" max="10499" width="10.7265625" style="205" bestFit="1" customWidth="1"/>
    <col min="10500" max="10500" width="1.453125" style="205" customWidth="1"/>
    <col min="10501" max="10501" width="8.08984375" style="205" bestFit="1" customWidth="1"/>
    <col min="10502" max="10502" width="7.36328125" style="205" bestFit="1" customWidth="1"/>
    <col min="10503" max="10503" width="10.7265625" style="205" bestFit="1" customWidth="1"/>
    <col min="10504" max="10504" width="6.90625" style="205" bestFit="1" customWidth="1"/>
    <col min="10505" max="10505" width="8.453125" style="205" customWidth="1"/>
    <col min="10506" max="10506" width="18.08984375" style="205" bestFit="1" customWidth="1"/>
    <col min="10507" max="10507" width="14" style="205" bestFit="1" customWidth="1"/>
    <col min="10508" max="10508" width="14.1796875" style="205" bestFit="1" customWidth="1"/>
    <col min="10509" max="10752" width="8.7265625" style="205"/>
    <col min="10753" max="10753" width="4.08984375" style="205" bestFit="1" customWidth="1"/>
    <col min="10754" max="10754" width="6.7265625" style="205" bestFit="1" customWidth="1"/>
    <col min="10755" max="10755" width="10.7265625" style="205" bestFit="1" customWidth="1"/>
    <col min="10756" max="10756" width="1.453125" style="205" customWidth="1"/>
    <col min="10757" max="10757" width="8.08984375" style="205" bestFit="1" customWidth="1"/>
    <col min="10758" max="10758" width="7.36328125" style="205" bestFit="1" customWidth="1"/>
    <col min="10759" max="10759" width="10.7265625" style="205" bestFit="1" customWidth="1"/>
    <col min="10760" max="10760" width="6.90625" style="205" bestFit="1" customWidth="1"/>
    <col min="10761" max="10761" width="8.453125" style="205" customWidth="1"/>
    <col min="10762" max="10762" width="18.08984375" style="205" bestFit="1" customWidth="1"/>
    <col min="10763" max="10763" width="14" style="205" bestFit="1" customWidth="1"/>
    <col min="10764" max="10764" width="14.1796875" style="205" bestFit="1" customWidth="1"/>
    <col min="10765" max="11008" width="8.7265625" style="205"/>
    <col min="11009" max="11009" width="4.08984375" style="205" bestFit="1" customWidth="1"/>
    <col min="11010" max="11010" width="6.7265625" style="205" bestFit="1" customWidth="1"/>
    <col min="11011" max="11011" width="10.7265625" style="205" bestFit="1" customWidth="1"/>
    <col min="11012" max="11012" width="1.453125" style="205" customWidth="1"/>
    <col min="11013" max="11013" width="8.08984375" style="205" bestFit="1" customWidth="1"/>
    <col min="11014" max="11014" width="7.36328125" style="205" bestFit="1" customWidth="1"/>
    <col min="11015" max="11015" width="10.7265625" style="205" bestFit="1" customWidth="1"/>
    <col min="11016" max="11016" width="6.90625" style="205" bestFit="1" customWidth="1"/>
    <col min="11017" max="11017" width="8.453125" style="205" customWidth="1"/>
    <col min="11018" max="11018" width="18.08984375" style="205" bestFit="1" customWidth="1"/>
    <col min="11019" max="11019" width="14" style="205" bestFit="1" customWidth="1"/>
    <col min="11020" max="11020" width="14.1796875" style="205" bestFit="1" customWidth="1"/>
    <col min="11021" max="11264" width="8.7265625" style="205"/>
    <col min="11265" max="11265" width="4.08984375" style="205" bestFit="1" customWidth="1"/>
    <col min="11266" max="11266" width="6.7265625" style="205" bestFit="1" customWidth="1"/>
    <col min="11267" max="11267" width="10.7265625" style="205" bestFit="1" customWidth="1"/>
    <col min="11268" max="11268" width="1.453125" style="205" customWidth="1"/>
    <col min="11269" max="11269" width="8.08984375" style="205" bestFit="1" customWidth="1"/>
    <col min="11270" max="11270" width="7.36328125" style="205" bestFit="1" customWidth="1"/>
    <col min="11271" max="11271" width="10.7265625" style="205" bestFit="1" customWidth="1"/>
    <col min="11272" max="11272" width="6.90625" style="205" bestFit="1" customWidth="1"/>
    <col min="11273" max="11273" width="8.453125" style="205" customWidth="1"/>
    <col min="11274" max="11274" width="18.08984375" style="205" bestFit="1" customWidth="1"/>
    <col min="11275" max="11275" width="14" style="205" bestFit="1" customWidth="1"/>
    <col min="11276" max="11276" width="14.1796875" style="205" bestFit="1" customWidth="1"/>
    <col min="11277" max="11520" width="8.7265625" style="205"/>
    <col min="11521" max="11521" width="4.08984375" style="205" bestFit="1" customWidth="1"/>
    <col min="11522" max="11522" width="6.7265625" style="205" bestFit="1" customWidth="1"/>
    <col min="11523" max="11523" width="10.7265625" style="205" bestFit="1" customWidth="1"/>
    <col min="11524" max="11524" width="1.453125" style="205" customWidth="1"/>
    <col min="11525" max="11525" width="8.08984375" style="205" bestFit="1" customWidth="1"/>
    <col min="11526" max="11526" width="7.36328125" style="205" bestFit="1" customWidth="1"/>
    <col min="11527" max="11527" width="10.7265625" style="205" bestFit="1" customWidth="1"/>
    <col min="11528" max="11528" width="6.90625" style="205" bestFit="1" customWidth="1"/>
    <col min="11529" max="11529" width="8.453125" style="205" customWidth="1"/>
    <col min="11530" max="11530" width="18.08984375" style="205" bestFit="1" customWidth="1"/>
    <col min="11531" max="11531" width="14" style="205" bestFit="1" customWidth="1"/>
    <col min="11532" max="11532" width="14.1796875" style="205" bestFit="1" customWidth="1"/>
    <col min="11533" max="11776" width="8.7265625" style="205"/>
    <col min="11777" max="11777" width="4.08984375" style="205" bestFit="1" customWidth="1"/>
    <col min="11778" max="11778" width="6.7265625" style="205" bestFit="1" customWidth="1"/>
    <col min="11779" max="11779" width="10.7265625" style="205" bestFit="1" customWidth="1"/>
    <col min="11780" max="11780" width="1.453125" style="205" customWidth="1"/>
    <col min="11781" max="11781" width="8.08984375" style="205" bestFit="1" customWidth="1"/>
    <col min="11782" max="11782" width="7.36328125" style="205" bestFit="1" customWidth="1"/>
    <col min="11783" max="11783" width="10.7265625" style="205" bestFit="1" customWidth="1"/>
    <col min="11784" max="11784" width="6.90625" style="205" bestFit="1" customWidth="1"/>
    <col min="11785" max="11785" width="8.453125" style="205" customWidth="1"/>
    <col min="11786" max="11786" width="18.08984375" style="205" bestFit="1" customWidth="1"/>
    <col min="11787" max="11787" width="14" style="205" bestFit="1" customWidth="1"/>
    <col min="11788" max="11788" width="14.1796875" style="205" bestFit="1" customWidth="1"/>
    <col min="11789" max="12032" width="8.7265625" style="205"/>
    <col min="12033" max="12033" width="4.08984375" style="205" bestFit="1" customWidth="1"/>
    <col min="12034" max="12034" width="6.7265625" style="205" bestFit="1" customWidth="1"/>
    <col min="12035" max="12035" width="10.7265625" style="205" bestFit="1" customWidth="1"/>
    <col min="12036" max="12036" width="1.453125" style="205" customWidth="1"/>
    <col min="12037" max="12037" width="8.08984375" style="205" bestFit="1" customWidth="1"/>
    <col min="12038" max="12038" width="7.36328125" style="205" bestFit="1" customWidth="1"/>
    <col min="12039" max="12039" width="10.7265625" style="205" bestFit="1" customWidth="1"/>
    <col min="12040" max="12040" width="6.90625" style="205" bestFit="1" customWidth="1"/>
    <col min="12041" max="12041" width="8.453125" style="205" customWidth="1"/>
    <col min="12042" max="12042" width="18.08984375" style="205" bestFit="1" customWidth="1"/>
    <col min="12043" max="12043" width="14" style="205" bestFit="1" customWidth="1"/>
    <col min="12044" max="12044" width="14.1796875" style="205" bestFit="1" customWidth="1"/>
    <col min="12045" max="12288" width="8.7265625" style="205"/>
    <col min="12289" max="12289" width="4.08984375" style="205" bestFit="1" customWidth="1"/>
    <col min="12290" max="12290" width="6.7265625" style="205" bestFit="1" customWidth="1"/>
    <col min="12291" max="12291" width="10.7265625" style="205" bestFit="1" customWidth="1"/>
    <col min="12292" max="12292" width="1.453125" style="205" customWidth="1"/>
    <col min="12293" max="12293" width="8.08984375" style="205" bestFit="1" customWidth="1"/>
    <col min="12294" max="12294" width="7.36328125" style="205" bestFit="1" customWidth="1"/>
    <col min="12295" max="12295" width="10.7265625" style="205" bestFit="1" customWidth="1"/>
    <col min="12296" max="12296" width="6.90625" style="205" bestFit="1" customWidth="1"/>
    <col min="12297" max="12297" width="8.453125" style="205" customWidth="1"/>
    <col min="12298" max="12298" width="18.08984375" style="205" bestFit="1" customWidth="1"/>
    <col min="12299" max="12299" width="14" style="205" bestFit="1" customWidth="1"/>
    <col min="12300" max="12300" width="14.1796875" style="205" bestFit="1" customWidth="1"/>
    <col min="12301" max="12544" width="8.7265625" style="205"/>
    <col min="12545" max="12545" width="4.08984375" style="205" bestFit="1" customWidth="1"/>
    <col min="12546" max="12546" width="6.7265625" style="205" bestFit="1" customWidth="1"/>
    <col min="12547" max="12547" width="10.7265625" style="205" bestFit="1" customWidth="1"/>
    <col min="12548" max="12548" width="1.453125" style="205" customWidth="1"/>
    <col min="12549" max="12549" width="8.08984375" style="205" bestFit="1" customWidth="1"/>
    <col min="12550" max="12550" width="7.36328125" style="205" bestFit="1" customWidth="1"/>
    <col min="12551" max="12551" width="10.7265625" style="205" bestFit="1" customWidth="1"/>
    <col min="12552" max="12552" width="6.90625" style="205" bestFit="1" customWidth="1"/>
    <col min="12553" max="12553" width="8.453125" style="205" customWidth="1"/>
    <col min="12554" max="12554" width="18.08984375" style="205" bestFit="1" customWidth="1"/>
    <col min="12555" max="12555" width="14" style="205" bestFit="1" customWidth="1"/>
    <col min="12556" max="12556" width="14.1796875" style="205" bestFit="1" customWidth="1"/>
    <col min="12557" max="12800" width="8.7265625" style="205"/>
    <col min="12801" max="12801" width="4.08984375" style="205" bestFit="1" customWidth="1"/>
    <col min="12802" max="12802" width="6.7265625" style="205" bestFit="1" customWidth="1"/>
    <col min="12803" max="12803" width="10.7265625" style="205" bestFit="1" customWidth="1"/>
    <col min="12804" max="12804" width="1.453125" style="205" customWidth="1"/>
    <col min="12805" max="12805" width="8.08984375" style="205" bestFit="1" customWidth="1"/>
    <col min="12806" max="12806" width="7.36328125" style="205" bestFit="1" customWidth="1"/>
    <col min="12807" max="12807" width="10.7265625" style="205" bestFit="1" customWidth="1"/>
    <col min="12808" max="12808" width="6.90625" style="205" bestFit="1" customWidth="1"/>
    <col min="12809" max="12809" width="8.453125" style="205" customWidth="1"/>
    <col min="12810" max="12810" width="18.08984375" style="205" bestFit="1" customWidth="1"/>
    <col min="12811" max="12811" width="14" style="205" bestFit="1" customWidth="1"/>
    <col min="12812" max="12812" width="14.1796875" style="205" bestFit="1" customWidth="1"/>
    <col min="12813" max="13056" width="8.7265625" style="205"/>
    <col min="13057" max="13057" width="4.08984375" style="205" bestFit="1" customWidth="1"/>
    <col min="13058" max="13058" width="6.7265625" style="205" bestFit="1" customWidth="1"/>
    <col min="13059" max="13059" width="10.7265625" style="205" bestFit="1" customWidth="1"/>
    <col min="13060" max="13060" width="1.453125" style="205" customWidth="1"/>
    <col min="13061" max="13061" width="8.08984375" style="205" bestFit="1" customWidth="1"/>
    <col min="13062" max="13062" width="7.36328125" style="205" bestFit="1" customWidth="1"/>
    <col min="13063" max="13063" width="10.7265625" style="205" bestFit="1" customWidth="1"/>
    <col min="13064" max="13064" width="6.90625" style="205" bestFit="1" customWidth="1"/>
    <col min="13065" max="13065" width="8.453125" style="205" customWidth="1"/>
    <col min="13066" max="13066" width="18.08984375" style="205" bestFit="1" customWidth="1"/>
    <col min="13067" max="13067" width="14" style="205" bestFit="1" customWidth="1"/>
    <col min="13068" max="13068" width="14.1796875" style="205" bestFit="1" customWidth="1"/>
    <col min="13069" max="13312" width="8.7265625" style="205"/>
    <col min="13313" max="13313" width="4.08984375" style="205" bestFit="1" customWidth="1"/>
    <col min="13314" max="13314" width="6.7265625" style="205" bestFit="1" customWidth="1"/>
    <col min="13315" max="13315" width="10.7265625" style="205" bestFit="1" customWidth="1"/>
    <col min="13316" max="13316" width="1.453125" style="205" customWidth="1"/>
    <col min="13317" max="13317" width="8.08984375" style="205" bestFit="1" customWidth="1"/>
    <col min="13318" max="13318" width="7.36328125" style="205" bestFit="1" customWidth="1"/>
    <col min="13319" max="13319" width="10.7265625" style="205" bestFit="1" customWidth="1"/>
    <col min="13320" max="13320" width="6.90625" style="205" bestFit="1" customWidth="1"/>
    <col min="13321" max="13321" width="8.453125" style="205" customWidth="1"/>
    <col min="13322" max="13322" width="18.08984375" style="205" bestFit="1" customWidth="1"/>
    <col min="13323" max="13323" width="14" style="205" bestFit="1" customWidth="1"/>
    <col min="13324" max="13324" width="14.1796875" style="205" bestFit="1" customWidth="1"/>
    <col min="13325" max="13568" width="8.7265625" style="205"/>
    <col min="13569" max="13569" width="4.08984375" style="205" bestFit="1" customWidth="1"/>
    <col min="13570" max="13570" width="6.7265625" style="205" bestFit="1" customWidth="1"/>
    <col min="13571" max="13571" width="10.7265625" style="205" bestFit="1" customWidth="1"/>
    <col min="13572" max="13572" width="1.453125" style="205" customWidth="1"/>
    <col min="13573" max="13573" width="8.08984375" style="205" bestFit="1" customWidth="1"/>
    <col min="13574" max="13574" width="7.36328125" style="205" bestFit="1" customWidth="1"/>
    <col min="13575" max="13575" width="10.7265625" style="205" bestFit="1" customWidth="1"/>
    <col min="13576" max="13576" width="6.90625" style="205" bestFit="1" customWidth="1"/>
    <col min="13577" max="13577" width="8.453125" style="205" customWidth="1"/>
    <col min="13578" max="13578" width="18.08984375" style="205" bestFit="1" customWidth="1"/>
    <col min="13579" max="13579" width="14" style="205" bestFit="1" customWidth="1"/>
    <col min="13580" max="13580" width="14.1796875" style="205" bestFit="1" customWidth="1"/>
    <col min="13581" max="13824" width="8.7265625" style="205"/>
    <col min="13825" max="13825" width="4.08984375" style="205" bestFit="1" customWidth="1"/>
    <col min="13826" max="13826" width="6.7265625" style="205" bestFit="1" customWidth="1"/>
    <col min="13827" max="13827" width="10.7265625" style="205" bestFit="1" customWidth="1"/>
    <col min="13828" max="13828" width="1.453125" style="205" customWidth="1"/>
    <col min="13829" max="13829" width="8.08984375" style="205" bestFit="1" customWidth="1"/>
    <col min="13830" max="13830" width="7.36328125" style="205" bestFit="1" customWidth="1"/>
    <col min="13831" max="13831" width="10.7265625" style="205" bestFit="1" customWidth="1"/>
    <col min="13832" max="13832" width="6.90625" style="205" bestFit="1" customWidth="1"/>
    <col min="13833" max="13833" width="8.453125" style="205" customWidth="1"/>
    <col min="13834" max="13834" width="18.08984375" style="205" bestFit="1" customWidth="1"/>
    <col min="13835" max="13835" width="14" style="205" bestFit="1" customWidth="1"/>
    <col min="13836" max="13836" width="14.1796875" style="205" bestFit="1" customWidth="1"/>
    <col min="13837" max="14080" width="8.7265625" style="205"/>
    <col min="14081" max="14081" width="4.08984375" style="205" bestFit="1" customWidth="1"/>
    <col min="14082" max="14082" width="6.7265625" style="205" bestFit="1" customWidth="1"/>
    <col min="14083" max="14083" width="10.7265625" style="205" bestFit="1" customWidth="1"/>
    <col min="14084" max="14084" width="1.453125" style="205" customWidth="1"/>
    <col min="14085" max="14085" width="8.08984375" style="205" bestFit="1" customWidth="1"/>
    <col min="14086" max="14086" width="7.36328125" style="205" bestFit="1" customWidth="1"/>
    <col min="14087" max="14087" width="10.7265625" style="205" bestFit="1" customWidth="1"/>
    <col min="14088" max="14088" width="6.90625" style="205" bestFit="1" customWidth="1"/>
    <col min="14089" max="14089" width="8.453125" style="205" customWidth="1"/>
    <col min="14090" max="14090" width="18.08984375" style="205" bestFit="1" customWidth="1"/>
    <col min="14091" max="14091" width="14" style="205" bestFit="1" customWidth="1"/>
    <col min="14092" max="14092" width="14.1796875" style="205" bestFit="1" customWidth="1"/>
    <col min="14093" max="14336" width="8.7265625" style="205"/>
    <col min="14337" max="14337" width="4.08984375" style="205" bestFit="1" customWidth="1"/>
    <col min="14338" max="14338" width="6.7265625" style="205" bestFit="1" customWidth="1"/>
    <col min="14339" max="14339" width="10.7265625" style="205" bestFit="1" customWidth="1"/>
    <col min="14340" max="14340" width="1.453125" style="205" customWidth="1"/>
    <col min="14341" max="14341" width="8.08984375" style="205" bestFit="1" customWidth="1"/>
    <col min="14342" max="14342" width="7.36328125" style="205" bestFit="1" customWidth="1"/>
    <col min="14343" max="14343" width="10.7265625" style="205" bestFit="1" customWidth="1"/>
    <col min="14344" max="14344" width="6.90625" style="205" bestFit="1" customWidth="1"/>
    <col min="14345" max="14345" width="8.453125" style="205" customWidth="1"/>
    <col min="14346" max="14346" width="18.08984375" style="205" bestFit="1" customWidth="1"/>
    <col min="14347" max="14347" width="14" style="205" bestFit="1" customWidth="1"/>
    <col min="14348" max="14348" width="14.1796875" style="205" bestFit="1" customWidth="1"/>
    <col min="14349" max="14592" width="8.7265625" style="205"/>
    <col min="14593" max="14593" width="4.08984375" style="205" bestFit="1" customWidth="1"/>
    <col min="14594" max="14594" width="6.7265625" style="205" bestFit="1" customWidth="1"/>
    <col min="14595" max="14595" width="10.7265625" style="205" bestFit="1" customWidth="1"/>
    <col min="14596" max="14596" width="1.453125" style="205" customWidth="1"/>
    <col min="14597" max="14597" width="8.08984375" style="205" bestFit="1" customWidth="1"/>
    <col min="14598" max="14598" width="7.36328125" style="205" bestFit="1" customWidth="1"/>
    <col min="14599" max="14599" width="10.7265625" style="205" bestFit="1" customWidth="1"/>
    <col min="14600" max="14600" width="6.90625" style="205" bestFit="1" customWidth="1"/>
    <col min="14601" max="14601" width="8.453125" style="205" customWidth="1"/>
    <col min="14602" max="14602" width="18.08984375" style="205" bestFit="1" customWidth="1"/>
    <col min="14603" max="14603" width="14" style="205" bestFit="1" customWidth="1"/>
    <col min="14604" max="14604" width="14.1796875" style="205" bestFit="1" customWidth="1"/>
    <col min="14605" max="14848" width="8.7265625" style="205"/>
    <col min="14849" max="14849" width="4.08984375" style="205" bestFit="1" customWidth="1"/>
    <col min="14850" max="14850" width="6.7265625" style="205" bestFit="1" customWidth="1"/>
    <col min="14851" max="14851" width="10.7265625" style="205" bestFit="1" customWidth="1"/>
    <col min="14852" max="14852" width="1.453125" style="205" customWidth="1"/>
    <col min="14853" max="14853" width="8.08984375" style="205" bestFit="1" customWidth="1"/>
    <col min="14854" max="14854" width="7.36328125" style="205" bestFit="1" customWidth="1"/>
    <col min="14855" max="14855" width="10.7265625" style="205" bestFit="1" customWidth="1"/>
    <col min="14856" max="14856" width="6.90625" style="205" bestFit="1" customWidth="1"/>
    <col min="14857" max="14857" width="8.453125" style="205" customWidth="1"/>
    <col min="14858" max="14858" width="18.08984375" style="205" bestFit="1" customWidth="1"/>
    <col min="14859" max="14859" width="14" style="205" bestFit="1" customWidth="1"/>
    <col min="14860" max="14860" width="14.1796875" style="205" bestFit="1" customWidth="1"/>
    <col min="14861" max="15104" width="8.7265625" style="205"/>
    <col min="15105" max="15105" width="4.08984375" style="205" bestFit="1" customWidth="1"/>
    <col min="15106" max="15106" width="6.7265625" style="205" bestFit="1" customWidth="1"/>
    <col min="15107" max="15107" width="10.7265625" style="205" bestFit="1" customWidth="1"/>
    <col min="15108" max="15108" width="1.453125" style="205" customWidth="1"/>
    <col min="15109" max="15109" width="8.08984375" style="205" bestFit="1" customWidth="1"/>
    <col min="15110" max="15110" width="7.36328125" style="205" bestFit="1" customWidth="1"/>
    <col min="15111" max="15111" width="10.7265625" style="205" bestFit="1" customWidth="1"/>
    <col min="15112" max="15112" width="6.90625" style="205" bestFit="1" customWidth="1"/>
    <col min="15113" max="15113" width="8.453125" style="205" customWidth="1"/>
    <col min="15114" max="15114" width="18.08984375" style="205" bestFit="1" customWidth="1"/>
    <col min="15115" max="15115" width="14" style="205" bestFit="1" customWidth="1"/>
    <col min="15116" max="15116" width="14.1796875" style="205" bestFit="1" customWidth="1"/>
    <col min="15117" max="15360" width="8.7265625" style="205"/>
    <col min="15361" max="15361" width="4.08984375" style="205" bestFit="1" customWidth="1"/>
    <col min="15362" max="15362" width="6.7265625" style="205" bestFit="1" customWidth="1"/>
    <col min="15363" max="15363" width="10.7265625" style="205" bestFit="1" customWidth="1"/>
    <col min="15364" max="15364" width="1.453125" style="205" customWidth="1"/>
    <col min="15365" max="15365" width="8.08984375" style="205" bestFit="1" customWidth="1"/>
    <col min="15366" max="15366" width="7.36328125" style="205" bestFit="1" customWidth="1"/>
    <col min="15367" max="15367" width="10.7265625" style="205" bestFit="1" customWidth="1"/>
    <col min="15368" max="15368" width="6.90625" style="205" bestFit="1" customWidth="1"/>
    <col min="15369" max="15369" width="8.453125" style="205" customWidth="1"/>
    <col min="15370" max="15370" width="18.08984375" style="205" bestFit="1" customWidth="1"/>
    <col min="15371" max="15371" width="14" style="205" bestFit="1" customWidth="1"/>
    <col min="15372" max="15372" width="14.1796875" style="205" bestFit="1" customWidth="1"/>
    <col min="15373" max="15616" width="8.7265625" style="205"/>
    <col min="15617" max="15617" width="4.08984375" style="205" bestFit="1" customWidth="1"/>
    <col min="15618" max="15618" width="6.7265625" style="205" bestFit="1" customWidth="1"/>
    <col min="15619" max="15619" width="10.7265625" style="205" bestFit="1" customWidth="1"/>
    <col min="15620" max="15620" width="1.453125" style="205" customWidth="1"/>
    <col min="15621" max="15621" width="8.08984375" style="205" bestFit="1" customWidth="1"/>
    <col min="15622" max="15622" width="7.36328125" style="205" bestFit="1" customWidth="1"/>
    <col min="15623" max="15623" width="10.7265625" style="205" bestFit="1" customWidth="1"/>
    <col min="15624" max="15624" width="6.90625" style="205" bestFit="1" customWidth="1"/>
    <col min="15625" max="15625" width="8.453125" style="205" customWidth="1"/>
    <col min="15626" max="15626" width="18.08984375" style="205" bestFit="1" customWidth="1"/>
    <col min="15627" max="15627" width="14" style="205" bestFit="1" customWidth="1"/>
    <col min="15628" max="15628" width="14.1796875" style="205" bestFit="1" customWidth="1"/>
    <col min="15629" max="15872" width="8.7265625" style="205"/>
    <col min="15873" max="15873" width="4.08984375" style="205" bestFit="1" customWidth="1"/>
    <col min="15874" max="15874" width="6.7265625" style="205" bestFit="1" customWidth="1"/>
    <col min="15875" max="15875" width="10.7265625" style="205" bestFit="1" customWidth="1"/>
    <col min="15876" max="15876" width="1.453125" style="205" customWidth="1"/>
    <col min="15877" max="15877" width="8.08984375" style="205" bestFit="1" customWidth="1"/>
    <col min="15878" max="15878" width="7.36328125" style="205" bestFit="1" customWidth="1"/>
    <col min="15879" max="15879" width="10.7265625" style="205" bestFit="1" customWidth="1"/>
    <col min="15880" max="15880" width="6.90625" style="205" bestFit="1" customWidth="1"/>
    <col min="15881" max="15881" width="8.453125" style="205" customWidth="1"/>
    <col min="15882" max="15882" width="18.08984375" style="205" bestFit="1" customWidth="1"/>
    <col min="15883" max="15883" width="14" style="205" bestFit="1" customWidth="1"/>
    <col min="15884" max="15884" width="14.1796875" style="205" bestFit="1" customWidth="1"/>
    <col min="15885" max="16128" width="8.7265625" style="205"/>
    <col min="16129" max="16129" width="4.08984375" style="205" bestFit="1" customWidth="1"/>
    <col min="16130" max="16130" width="6.7265625" style="205" bestFit="1" customWidth="1"/>
    <col min="16131" max="16131" width="10.7265625" style="205" bestFit="1" customWidth="1"/>
    <col min="16132" max="16132" width="1.453125" style="205" customWidth="1"/>
    <col min="16133" max="16133" width="8.08984375" style="205" bestFit="1" customWidth="1"/>
    <col min="16134" max="16134" width="7.36328125" style="205" bestFit="1" customWidth="1"/>
    <col min="16135" max="16135" width="10.7265625" style="205" bestFit="1" customWidth="1"/>
    <col min="16136" max="16136" width="6.90625" style="205" bestFit="1" customWidth="1"/>
    <col min="16137" max="16137" width="8.453125" style="205" customWidth="1"/>
    <col min="16138" max="16138" width="18.08984375" style="205" bestFit="1" customWidth="1"/>
    <col min="16139" max="16139" width="14" style="205" bestFit="1" customWidth="1"/>
    <col min="16140" max="16140" width="14.1796875" style="205" bestFit="1" customWidth="1"/>
    <col min="16141" max="16384" width="8.7265625" style="205"/>
  </cols>
  <sheetData>
    <row r="1" spans="1:12" x14ac:dyDescent="0.25">
      <c r="A1" s="230" t="s">
        <v>489</v>
      </c>
      <c r="B1" s="231" t="s">
        <v>490</v>
      </c>
      <c r="C1" s="231" t="s">
        <v>491</v>
      </c>
      <c r="E1" s="232" t="s">
        <v>0</v>
      </c>
      <c r="F1" s="232" t="s">
        <v>385</v>
      </c>
      <c r="G1" s="231" t="s">
        <v>491</v>
      </c>
      <c r="H1" s="231" t="s">
        <v>492</v>
      </c>
      <c r="J1" s="206" t="s">
        <v>17</v>
      </c>
      <c r="K1" s="207">
        <f>'Capital Allocation'!C11</f>
        <v>43412.157106222963</v>
      </c>
    </row>
    <row r="2" spans="1:12" ht="13" x14ac:dyDescent="0.3">
      <c r="A2" s="233">
        <v>1</v>
      </c>
      <c r="B2" s="234">
        <f t="shared" ref="B2:B65" si="0">(1-$K$4)*$K$4^(A2-1)</f>
        <v>2.0000000000000018E-2</v>
      </c>
      <c r="C2" s="234">
        <f>B2/SUM($B$2:$B$301)</f>
        <v>2.004675917941005E-2</v>
      </c>
      <c r="E2" s="235">
        <v>46269</v>
      </c>
      <c r="F2" s="236">
        <v>-2.9682398337795604E-4</v>
      </c>
      <c r="G2" s="234">
        <v>2.0046759179410061E-2</v>
      </c>
      <c r="H2" s="240">
        <f>SUM($G$2:G2)</f>
        <v>2.0046759179410061E-2</v>
      </c>
      <c r="J2" s="206" t="s">
        <v>18</v>
      </c>
      <c r="K2" s="224">
        <v>4800000</v>
      </c>
      <c r="L2" s="209"/>
    </row>
    <row r="3" spans="1:12" ht="14" x14ac:dyDescent="0.3">
      <c r="A3" s="233">
        <v>2</v>
      </c>
      <c r="B3" s="234">
        <f t="shared" si="0"/>
        <v>1.9600000000000017E-2</v>
      </c>
      <c r="C3" s="234">
        <f t="shared" ref="C3:C66" si="1">B3/SUM($B$2:$B$301)</f>
        <v>1.9645823995821848E-2</v>
      </c>
      <c r="D3" s="210"/>
      <c r="E3" s="235">
        <v>46268</v>
      </c>
      <c r="F3" s="236">
        <v>1.2776191191943613E-2</v>
      </c>
      <c r="G3" s="234">
        <v>1.9645823995821859E-2</v>
      </c>
      <c r="H3" s="240">
        <f>SUM($G$2:G3)</f>
        <v>3.9692583175231916E-2</v>
      </c>
      <c r="I3" s="210"/>
      <c r="J3" s="211" t="s">
        <v>371</v>
      </c>
      <c r="K3" s="212">
        <v>0.99</v>
      </c>
    </row>
    <row r="4" spans="1:12" ht="14" x14ac:dyDescent="0.3">
      <c r="A4" s="233">
        <v>3</v>
      </c>
      <c r="B4" s="234">
        <f t="shared" si="0"/>
        <v>1.9208000000000017E-2</v>
      </c>
      <c r="C4" s="234">
        <f t="shared" si="1"/>
        <v>1.9252907515905412E-2</v>
      </c>
      <c r="E4" s="235">
        <v>46267</v>
      </c>
      <c r="F4" s="236">
        <v>-2.249550089982089E-3</v>
      </c>
      <c r="G4" s="234">
        <v>1.9252907515905422E-2</v>
      </c>
      <c r="H4" s="240">
        <f>SUM($G$2:G4)</f>
        <v>5.8945490691137338E-2</v>
      </c>
      <c r="J4" s="215" t="s">
        <v>1</v>
      </c>
      <c r="K4" s="216">
        <v>0.98</v>
      </c>
    </row>
    <row r="5" spans="1:12" ht="13" x14ac:dyDescent="0.3">
      <c r="A5" s="233">
        <v>4</v>
      </c>
      <c r="B5" s="234">
        <f t="shared" si="0"/>
        <v>1.8823840000000015E-2</v>
      </c>
      <c r="C5" s="234">
        <f t="shared" si="1"/>
        <v>1.8867849365587303E-2</v>
      </c>
      <c r="D5" s="214"/>
      <c r="E5" s="235">
        <v>46266</v>
      </c>
      <c r="F5" s="236">
        <v>-1.7822948887906843E-2</v>
      </c>
      <c r="G5" s="234">
        <v>1.8867849365587313E-2</v>
      </c>
      <c r="H5" s="240">
        <f>SUM($G$2:G5)</f>
        <v>7.7813340056724647E-2</v>
      </c>
      <c r="I5" s="214"/>
      <c r="J5" s="215" t="s">
        <v>493</v>
      </c>
      <c r="K5" s="238">
        <f>_xlfn.FORECAST.LINEAR((1-K3),F8:F9,H8:H9)</f>
        <v>-0.16183908427962868</v>
      </c>
    </row>
    <row r="6" spans="1:12" x14ac:dyDescent="0.25">
      <c r="A6" s="233">
        <v>5</v>
      </c>
      <c r="B6" s="234">
        <f t="shared" si="0"/>
        <v>1.8447363200000014E-2</v>
      </c>
      <c r="C6" s="234">
        <f t="shared" si="1"/>
        <v>1.8490492378275554E-2</v>
      </c>
      <c r="E6" s="235">
        <v>46265</v>
      </c>
      <c r="F6" s="236">
        <v>1.3274336283185034E-3</v>
      </c>
      <c r="G6" s="234">
        <v>1.8490492378275568E-2</v>
      </c>
      <c r="H6" s="240">
        <f>SUM($G$2:G6)</f>
        <v>9.6303832435000208E-2</v>
      </c>
      <c r="J6" s="219" t="s">
        <v>19</v>
      </c>
      <c r="K6" s="220">
        <f>K2*ABS(K5)</f>
        <v>776827.60454221768</v>
      </c>
    </row>
    <row r="7" spans="1:12" x14ac:dyDescent="0.25">
      <c r="A7" s="233">
        <v>6</v>
      </c>
      <c r="B7" s="234">
        <f t="shared" si="0"/>
        <v>1.8078415936000014E-2</v>
      </c>
      <c r="C7" s="234">
        <f t="shared" si="1"/>
        <v>1.8120682530710044E-2</v>
      </c>
      <c r="E7" s="235">
        <v>46262</v>
      </c>
      <c r="F7" s="236">
        <v>5.7854917668002659E-3</v>
      </c>
      <c r="G7" s="234">
        <v>1.8120682530710055E-2</v>
      </c>
      <c r="H7" s="240">
        <f>SUM($G$2:G7)</f>
        <v>0.11442451496571027</v>
      </c>
      <c r="J7" s="217"/>
      <c r="K7" s="221"/>
    </row>
    <row r="8" spans="1:12" x14ac:dyDescent="0.25">
      <c r="A8" s="233">
        <v>7</v>
      </c>
      <c r="B8" s="234">
        <f t="shared" si="0"/>
        <v>1.7716847617280013E-2</v>
      </c>
      <c r="C8" s="234">
        <f t="shared" si="1"/>
        <v>1.7758268880095841E-2</v>
      </c>
      <c r="D8" s="214"/>
      <c r="E8" s="235">
        <v>46261</v>
      </c>
      <c r="F8" s="236">
        <v>-1.7490161783996518E-2</v>
      </c>
      <c r="G8" s="234">
        <v>1.7758268880095854E-2</v>
      </c>
      <c r="H8" s="240">
        <f>SUM($G$2:G8)</f>
        <v>0.13218278384580612</v>
      </c>
      <c r="I8" s="214"/>
      <c r="J8" s="217"/>
      <c r="K8" s="221"/>
    </row>
    <row r="9" spans="1:12" x14ac:dyDescent="0.25">
      <c r="A9" s="233">
        <v>8</v>
      </c>
      <c r="B9" s="234">
        <f t="shared" si="0"/>
        <v>1.7362510664934411E-2</v>
      </c>
      <c r="C9" s="234">
        <f t="shared" si="1"/>
        <v>1.7403103502493921E-2</v>
      </c>
      <c r="E9" s="235">
        <v>46260</v>
      </c>
      <c r="F9" s="236">
        <v>3.0701754385964778E-3</v>
      </c>
      <c r="G9" s="234">
        <v>1.7403103502493935E-2</v>
      </c>
      <c r="H9" s="240">
        <f>SUM($G$2:G9)</f>
        <v>0.14958588734830006</v>
      </c>
    </row>
    <row r="10" spans="1:12" x14ac:dyDescent="0.25">
      <c r="A10" s="233">
        <v>9</v>
      </c>
      <c r="B10" s="234">
        <f t="shared" si="0"/>
        <v>1.7015260451635723E-2</v>
      </c>
      <c r="C10" s="234">
        <f t="shared" si="1"/>
        <v>1.7055041432444046E-2</v>
      </c>
      <c r="E10" s="235">
        <v>46259</v>
      </c>
      <c r="F10" s="236">
        <v>3.0796304443466648E-3</v>
      </c>
      <c r="G10" s="234">
        <v>1.7055041432444056E-2</v>
      </c>
      <c r="H10" s="240">
        <f>SUM($G$2:G10)</f>
        <v>0.1666409287807441</v>
      </c>
      <c r="K10" s="217"/>
    </row>
    <row r="11" spans="1:12" x14ac:dyDescent="0.25">
      <c r="A11" s="233">
        <v>10</v>
      </c>
      <c r="B11" s="234">
        <f t="shared" si="0"/>
        <v>1.6674955242603009E-2</v>
      </c>
      <c r="C11" s="234">
        <f t="shared" si="1"/>
        <v>1.6713940603795163E-2</v>
      </c>
      <c r="E11" s="235">
        <v>46258</v>
      </c>
      <c r="F11" s="236">
        <v>7.386615452799501E-3</v>
      </c>
      <c r="G11" s="234">
        <v>1.6713940603795174E-2</v>
      </c>
      <c r="H11" s="240">
        <f>SUM($G$2:G11)</f>
        <v>0.18335486938453927</v>
      </c>
    </row>
    <row r="12" spans="1:12" x14ac:dyDescent="0.25">
      <c r="A12" s="233">
        <v>11</v>
      </c>
      <c r="B12" s="234">
        <f t="shared" si="0"/>
        <v>1.6341456137750947E-2</v>
      </c>
      <c r="C12" s="234">
        <f t="shared" si="1"/>
        <v>1.637966179171926E-2</v>
      </c>
      <c r="E12" s="235">
        <v>46255</v>
      </c>
      <c r="F12" s="236">
        <v>-6.7498165810712047E-3</v>
      </c>
      <c r="G12" s="234">
        <v>1.637966179171927E-2</v>
      </c>
      <c r="H12" s="240">
        <f>SUM($G$2:G12)</f>
        <v>0.19973453117625853</v>
      </c>
    </row>
    <row r="13" spans="1:12" x14ac:dyDescent="0.25">
      <c r="A13" s="233">
        <v>12</v>
      </c>
      <c r="B13" s="234">
        <f t="shared" si="0"/>
        <v>1.6014627014995928E-2</v>
      </c>
      <c r="C13" s="234">
        <f t="shared" si="1"/>
        <v>1.6052068555884876E-2</v>
      </c>
      <c r="E13" s="235">
        <v>46254</v>
      </c>
      <c r="F13" s="236">
        <v>4.1255341093267232E-3</v>
      </c>
      <c r="G13" s="234">
        <v>1.6052068555884886E-2</v>
      </c>
      <c r="H13" s="240">
        <f>SUM($G$2:G13)</f>
        <v>0.21578659973214342</v>
      </c>
    </row>
    <row r="14" spans="1:12" x14ac:dyDescent="0.25">
      <c r="A14" s="233">
        <v>13</v>
      </c>
      <c r="B14" s="234">
        <f t="shared" si="0"/>
        <v>1.5694334474696009E-2</v>
      </c>
      <c r="C14" s="234">
        <f t="shared" si="1"/>
        <v>1.5731027184767175E-2</v>
      </c>
      <c r="E14" s="235">
        <v>46253</v>
      </c>
      <c r="F14" s="236">
        <v>-1.3660805115535576E-2</v>
      </c>
      <c r="G14" s="234">
        <v>1.5731027184767186E-2</v>
      </c>
      <c r="H14" s="237"/>
    </row>
    <row r="15" spans="1:12" x14ac:dyDescent="0.25">
      <c r="A15" s="233">
        <v>14</v>
      </c>
      <c r="B15" s="234">
        <f t="shared" si="0"/>
        <v>1.5380447785202088E-2</v>
      </c>
      <c r="C15" s="234">
        <f t="shared" si="1"/>
        <v>1.5416406641071832E-2</v>
      </c>
      <c r="E15" s="235">
        <v>46252</v>
      </c>
      <c r="F15" s="236">
        <v>-5.8097312999267389E-4</v>
      </c>
      <c r="G15" s="234">
        <v>1.5416406641071842E-2</v>
      </c>
      <c r="H15" s="237"/>
    </row>
    <row r="16" spans="1:12" x14ac:dyDescent="0.25">
      <c r="A16" s="233">
        <v>15</v>
      </c>
      <c r="B16" s="234">
        <f t="shared" si="0"/>
        <v>1.5072838829498045E-2</v>
      </c>
      <c r="C16" s="234">
        <f t="shared" si="1"/>
        <v>1.5108078508250394E-2</v>
      </c>
      <c r="E16" s="235">
        <v>46251</v>
      </c>
      <c r="F16" s="236">
        <v>-4.6262830706953924E-3</v>
      </c>
      <c r="G16" s="234">
        <v>1.5108078508250404E-2</v>
      </c>
      <c r="H16" s="237"/>
    </row>
    <row r="17" spans="1:9" x14ac:dyDescent="0.25">
      <c r="A17" s="233">
        <v>16</v>
      </c>
      <c r="B17" s="234">
        <f t="shared" si="0"/>
        <v>1.4771382052908084E-2</v>
      </c>
      <c r="C17" s="234">
        <f t="shared" si="1"/>
        <v>1.4805916938085386E-2</v>
      </c>
      <c r="D17" s="214"/>
      <c r="E17" s="235">
        <v>46248</v>
      </c>
      <c r="F17" s="236">
        <v>5.9627690517742114E-3</v>
      </c>
      <c r="G17" s="234">
        <v>1.4805916938085395E-2</v>
      </c>
      <c r="H17" s="237"/>
      <c r="I17" s="214"/>
    </row>
    <row r="18" spans="1:9" x14ac:dyDescent="0.25">
      <c r="A18" s="233">
        <v>17</v>
      </c>
      <c r="B18" s="234">
        <f t="shared" si="0"/>
        <v>1.4475954411849923E-2</v>
      </c>
      <c r="C18" s="234">
        <f t="shared" si="1"/>
        <v>1.4509798599323678E-2</v>
      </c>
      <c r="E18" s="235">
        <v>46247</v>
      </c>
      <c r="F18" s="236">
        <v>3.0634573304157411E-3</v>
      </c>
      <c r="G18" s="234">
        <v>1.4509798599323689E-2</v>
      </c>
      <c r="H18" s="237"/>
    </row>
    <row r="19" spans="1:9" x14ac:dyDescent="0.25">
      <c r="A19" s="233">
        <v>18</v>
      </c>
      <c r="B19" s="234">
        <f t="shared" si="0"/>
        <v>1.4186435323612924E-2</v>
      </c>
      <c r="C19" s="234">
        <f t="shared" si="1"/>
        <v>1.4219602627337204E-2</v>
      </c>
      <c r="E19" s="235">
        <v>46246</v>
      </c>
      <c r="F19" s="236">
        <v>2.6327336551119911E-3</v>
      </c>
      <c r="G19" s="234">
        <v>1.4219602627337213E-2</v>
      </c>
      <c r="H19" s="237"/>
    </row>
    <row r="20" spans="1:9" x14ac:dyDescent="0.25">
      <c r="A20" s="233">
        <v>19</v>
      </c>
      <c r="B20" s="234">
        <f t="shared" si="0"/>
        <v>1.3902706617140664E-2</v>
      </c>
      <c r="C20" s="234">
        <f t="shared" si="1"/>
        <v>1.3935210574790458E-2</v>
      </c>
      <c r="E20" s="235">
        <v>46245</v>
      </c>
      <c r="F20" s="236">
        <v>-3.0621172353455686E-3</v>
      </c>
      <c r="G20" s="234">
        <v>1.3935210574790469E-2</v>
      </c>
      <c r="H20" s="237"/>
    </row>
    <row r="21" spans="1:9" x14ac:dyDescent="0.25">
      <c r="A21" s="233">
        <v>20</v>
      </c>
      <c r="B21" s="234">
        <f t="shared" si="0"/>
        <v>1.362465248479785E-2</v>
      </c>
      <c r="C21" s="234">
        <f t="shared" si="1"/>
        <v>1.365650636329465E-2</v>
      </c>
      <c r="E21" s="235">
        <v>46244</v>
      </c>
      <c r="F21" s="236">
        <v>4.9824150058616363E-3</v>
      </c>
      <c r="G21" s="234">
        <v>1.3656506363294659E-2</v>
      </c>
      <c r="H21" s="237"/>
    </row>
    <row r="22" spans="1:9" x14ac:dyDescent="0.25">
      <c r="A22" s="233">
        <v>21</v>
      </c>
      <c r="B22" s="234">
        <f t="shared" si="0"/>
        <v>1.3352159435101894E-2</v>
      </c>
      <c r="C22" s="234">
        <f t="shared" si="1"/>
        <v>1.3383376236028758E-2</v>
      </c>
      <c r="E22" s="235">
        <v>46241</v>
      </c>
      <c r="F22" s="236">
        <v>3.9723407385611502E-3</v>
      </c>
      <c r="G22" s="234">
        <v>1.3383376236028767E-2</v>
      </c>
      <c r="H22" s="237"/>
    </row>
    <row r="23" spans="1:9" x14ac:dyDescent="0.25">
      <c r="A23" s="233">
        <v>22</v>
      </c>
      <c r="B23" s="234">
        <f t="shared" si="0"/>
        <v>1.3085116246399856E-2</v>
      </c>
      <c r="C23" s="234">
        <f t="shared" si="1"/>
        <v>1.3115708711308183E-2</v>
      </c>
      <c r="E23" s="235">
        <v>46240</v>
      </c>
      <c r="F23" s="236">
        <v>4.7302291204730272E-3</v>
      </c>
      <c r="G23" s="234">
        <v>1.3115708711308191E-2</v>
      </c>
      <c r="H23" s="237"/>
    </row>
    <row r="24" spans="1:9" x14ac:dyDescent="0.25">
      <c r="A24" s="233">
        <v>23</v>
      </c>
      <c r="B24" s="234">
        <f t="shared" si="0"/>
        <v>1.2823413921471858E-2</v>
      </c>
      <c r="C24" s="234">
        <f t="shared" si="1"/>
        <v>1.2853394537082017E-2</v>
      </c>
      <c r="E24" s="235">
        <v>46239</v>
      </c>
      <c r="F24" s="236">
        <v>-3.3883323512080986E-3</v>
      </c>
      <c r="G24" s="234">
        <v>1.2853394537082025E-2</v>
      </c>
      <c r="H24" s="237"/>
    </row>
    <row r="25" spans="1:9" x14ac:dyDescent="0.25">
      <c r="A25" s="233">
        <v>24</v>
      </c>
      <c r="B25" s="234">
        <f t="shared" si="0"/>
        <v>1.2566945643042419E-2</v>
      </c>
      <c r="C25" s="234">
        <f t="shared" si="1"/>
        <v>1.2596326646340375E-2</v>
      </c>
      <c r="E25" s="235">
        <v>46238</v>
      </c>
      <c r="F25" s="236">
        <v>1.3739545997610594E-2</v>
      </c>
      <c r="G25" s="234">
        <v>1.2596326646340384E-2</v>
      </c>
      <c r="H25" s="237"/>
    </row>
    <row r="26" spans="1:9" x14ac:dyDescent="0.25">
      <c r="A26" s="233">
        <v>25</v>
      </c>
      <c r="B26" s="234">
        <f t="shared" si="0"/>
        <v>1.2315606730181571E-2</v>
      </c>
      <c r="C26" s="234">
        <f t="shared" si="1"/>
        <v>1.2344400113413569E-2</v>
      </c>
      <c r="E26" s="235">
        <v>46237</v>
      </c>
      <c r="F26" s="236">
        <v>2.4009787429270537E-2</v>
      </c>
      <c r="G26" s="234">
        <v>1.2344400113413577E-2</v>
      </c>
      <c r="H26" s="237"/>
    </row>
    <row r="27" spans="1:9" x14ac:dyDescent="0.25">
      <c r="A27" s="233">
        <v>26</v>
      </c>
      <c r="B27" s="234">
        <f t="shared" si="0"/>
        <v>1.2069294595577939E-2</v>
      </c>
      <c r="C27" s="234">
        <f t="shared" si="1"/>
        <v>1.2097512111145296E-2</v>
      </c>
      <c r="E27" s="235">
        <v>46234</v>
      </c>
      <c r="F27" s="236">
        <v>3.8378876266502099E-3</v>
      </c>
      <c r="G27" s="234">
        <v>1.2097512111145304E-2</v>
      </c>
      <c r="H27" s="237"/>
    </row>
    <row r="28" spans="1:9" x14ac:dyDescent="0.25">
      <c r="A28" s="233">
        <v>27</v>
      </c>
      <c r="B28" s="234">
        <f t="shared" si="0"/>
        <v>1.182790870366638E-2</v>
      </c>
      <c r="C28" s="234">
        <f t="shared" si="1"/>
        <v>1.1855561868922389E-2</v>
      </c>
      <c r="E28" s="235">
        <v>46233</v>
      </c>
      <c r="F28" s="236">
        <v>9.2965602726991781E-3</v>
      </c>
      <c r="G28" s="234">
        <v>1.1855561868922398E-2</v>
      </c>
      <c r="H28" s="237"/>
    </row>
    <row r="29" spans="1:9" x14ac:dyDescent="0.25">
      <c r="A29" s="233">
        <v>28</v>
      </c>
      <c r="B29" s="234">
        <f t="shared" si="0"/>
        <v>1.159135052959305E-2</v>
      </c>
      <c r="C29" s="234">
        <f t="shared" si="1"/>
        <v>1.1618450631543939E-2</v>
      </c>
      <c r="E29" s="235">
        <v>46232</v>
      </c>
      <c r="F29" s="236">
        <v>-4.0123456790124518E-3</v>
      </c>
      <c r="G29" s="234">
        <v>1.1618450631543948E-2</v>
      </c>
      <c r="H29" s="237"/>
    </row>
    <row r="30" spans="1:9" x14ac:dyDescent="0.25">
      <c r="A30" s="233">
        <v>29</v>
      </c>
      <c r="B30" s="234">
        <f t="shared" si="0"/>
        <v>1.1359523519001191E-2</v>
      </c>
      <c r="C30" s="234">
        <f t="shared" si="1"/>
        <v>1.1386081618913062E-2</v>
      </c>
      <c r="E30" s="235">
        <v>46231</v>
      </c>
      <c r="F30" s="236">
        <v>-3.6900369003688704E-3</v>
      </c>
      <c r="G30" s="234">
        <v>1.1386081618913071E-2</v>
      </c>
      <c r="H30" s="237"/>
    </row>
    <row r="31" spans="1:9" x14ac:dyDescent="0.25">
      <c r="A31" s="233">
        <v>30</v>
      </c>
      <c r="B31" s="234">
        <f t="shared" si="0"/>
        <v>1.1132333048621167E-2</v>
      </c>
      <c r="C31" s="234">
        <f t="shared" si="1"/>
        <v>1.1158359986534801E-2</v>
      </c>
      <c r="E31" s="235">
        <v>46230</v>
      </c>
      <c r="F31" s="236">
        <v>1.0251630941286088E-2</v>
      </c>
      <c r="G31" s="234">
        <v>1.115835998653481E-2</v>
      </c>
      <c r="H31" s="237"/>
    </row>
    <row r="32" spans="1:9" x14ac:dyDescent="0.25">
      <c r="A32" s="233">
        <v>31</v>
      </c>
      <c r="B32" s="234">
        <f t="shared" si="0"/>
        <v>1.0909686387648743E-2</v>
      </c>
      <c r="C32" s="234">
        <f t="shared" si="1"/>
        <v>1.0935192786804104E-2</v>
      </c>
      <c r="E32" s="235">
        <v>46227</v>
      </c>
      <c r="F32" s="236">
        <v>2.4996019742079292E-2</v>
      </c>
      <c r="G32" s="234">
        <v>1.0935192786804113E-2</v>
      </c>
      <c r="H32" s="237"/>
    </row>
    <row r="33" spans="1:8" x14ac:dyDescent="0.25">
      <c r="A33" s="233">
        <v>32</v>
      </c>
      <c r="B33" s="234">
        <f t="shared" si="0"/>
        <v>1.0691492659895769E-2</v>
      </c>
      <c r="C33" s="234">
        <f t="shared" si="1"/>
        <v>1.0716488931068023E-2</v>
      </c>
      <c r="E33" s="235">
        <v>46226</v>
      </c>
      <c r="F33" s="236">
        <v>-2.6352503487831334E-2</v>
      </c>
      <c r="G33" s="234">
        <v>1.071648893106803E-2</v>
      </c>
      <c r="H33" s="237"/>
    </row>
    <row r="34" spans="1:8" x14ac:dyDescent="0.25">
      <c r="A34" s="233">
        <v>33</v>
      </c>
      <c r="B34" s="234">
        <f t="shared" si="0"/>
        <v>1.0477662806697851E-2</v>
      </c>
      <c r="C34" s="234">
        <f t="shared" si="1"/>
        <v>1.0502159152446662E-2</v>
      </c>
      <c r="E34" s="235">
        <v>46225</v>
      </c>
      <c r="F34" s="236">
        <v>1.3193026543112867E-2</v>
      </c>
      <c r="G34" s="234">
        <v>1.0502159152446669E-2</v>
      </c>
      <c r="H34" s="237"/>
    </row>
    <row r="35" spans="1:8" x14ac:dyDescent="0.25">
      <c r="A35" s="233">
        <v>34</v>
      </c>
      <c r="B35" s="234">
        <f t="shared" si="0"/>
        <v>1.0268109550563896E-2</v>
      </c>
      <c r="C35" s="234">
        <f t="shared" si="1"/>
        <v>1.029211596939773E-2</v>
      </c>
      <c r="E35" s="235">
        <v>46224</v>
      </c>
      <c r="F35" s="236">
        <v>4.100299637281154E-3</v>
      </c>
      <c r="G35" s="234">
        <v>1.0292115969397737E-2</v>
      </c>
      <c r="H35" s="237"/>
    </row>
    <row r="36" spans="1:8" x14ac:dyDescent="0.25">
      <c r="A36" s="233">
        <v>35</v>
      </c>
      <c r="B36" s="234">
        <f t="shared" si="0"/>
        <v>1.0062747359552617E-2</v>
      </c>
      <c r="C36" s="234">
        <f t="shared" si="1"/>
        <v>1.0086273650009773E-2</v>
      </c>
      <c r="E36" s="235">
        <v>46223</v>
      </c>
      <c r="F36" s="236">
        <v>9.3919134033747468E-3</v>
      </c>
      <c r="G36" s="234">
        <v>1.008627365000978E-2</v>
      </c>
      <c r="H36" s="237"/>
    </row>
    <row r="37" spans="1:8" x14ac:dyDescent="0.25">
      <c r="A37" s="233">
        <v>36</v>
      </c>
      <c r="B37" s="234">
        <f t="shared" si="0"/>
        <v>9.8614924123615645E-3</v>
      </c>
      <c r="C37" s="234">
        <f t="shared" si="1"/>
        <v>9.8845481770095788E-3</v>
      </c>
      <c r="E37" s="235">
        <v>46220</v>
      </c>
      <c r="F37" s="236">
        <v>-1.720901126408015E-2</v>
      </c>
      <c r="G37" s="234">
        <v>9.884548177009584E-3</v>
      </c>
      <c r="H37" s="237"/>
    </row>
    <row r="38" spans="1:8" x14ac:dyDescent="0.25">
      <c r="A38" s="233">
        <v>37</v>
      </c>
      <c r="B38" s="234">
        <f t="shared" si="0"/>
        <v>9.6642625641143315E-3</v>
      </c>
      <c r="C38" s="234">
        <f t="shared" si="1"/>
        <v>9.6868572134693846E-3</v>
      </c>
      <c r="E38" s="235">
        <v>46219</v>
      </c>
      <c r="F38" s="236">
        <v>8.2018927444795723E-3</v>
      </c>
      <c r="G38" s="234">
        <v>9.6868572134693916E-3</v>
      </c>
      <c r="H38" s="237"/>
    </row>
    <row r="39" spans="1:8" x14ac:dyDescent="0.25">
      <c r="A39" s="233">
        <v>38</v>
      </c>
      <c r="B39" s="234">
        <f t="shared" si="0"/>
        <v>9.4709773128320452E-3</v>
      </c>
      <c r="C39" s="234">
        <f t="shared" si="1"/>
        <v>9.4931200691999972E-3</v>
      </c>
      <c r="E39" s="235">
        <v>46218</v>
      </c>
      <c r="F39" s="236">
        <v>-9.4547746612042667E-4</v>
      </c>
      <c r="G39" s="234">
        <v>9.4931200692000041E-3</v>
      </c>
      <c r="H39" s="237"/>
    </row>
    <row r="40" spans="1:8" x14ac:dyDescent="0.25">
      <c r="A40" s="233">
        <v>39</v>
      </c>
      <c r="B40" s="234">
        <f t="shared" si="0"/>
        <v>9.2815577665754032E-3</v>
      </c>
      <c r="C40" s="234">
        <f t="shared" si="1"/>
        <v>9.3032576678159958E-3</v>
      </c>
      <c r="E40" s="235">
        <v>46217</v>
      </c>
      <c r="F40" s="236">
        <v>3.3201581027667839E-3</v>
      </c>
      <c r="G40" s="234">
        <v>9.3032576678160027E-3</v>
      </c>
      <c r="H40" s="237"/>
    </row>
    <row r="41" spans="1:8" x14ac:dyDescent="0.25">
      <c r="A41" s="233">
        <v>40</v>
      </c>
      <c r="B41" s="234">
        <f t="shared" si="0"/>
        <v>9.0959266112438947E-3</v>
      </c>
      <c r="C41" s="234">
        <f t="shared" si="1"/>
        <v>9.1171925144596759E-3</v>
      </c>
      <c r="E41" s="235">
        <v>46216</v>
      </c>
      <c r="F41" s="236">
        <v>1.0544815465729322E-2</v>
      </c>
      <c r="G41" s="234">
        <v>9.1171925144596828E-3</v>
      </c>
      <c r="H41" s="237"/>
    </row>
    <row r="42" spans="1:8" x14ac:dyDescent="0.25">
      <c r="A42" s="233">
        <v>41</v>
      </c>
      <c r="B42" s="234">
        <f t="shared" si="0"/>
        <v>8.9140080790190163E-3</v>
      </c>
      <c r="C42" s="234">
        <f t="shared" si="1"/>
        <v>8.9348486641704812E-3</v>
      </c>
      <c r="E42" s="235">
        <v>46213</v>
      </c>
      <c r="F42" s="236">
        <v>1.1310389400549408E-2</v>
      </c>
      <c r="G42" s="234">
        <v>8.9348486641704881E-3</v>
      </c>
      <c r="H42" s="237"/>
    </row>
    <row r="43" spans="1:8" x14ac:dyDescent="0.25">
      <c r="A43" s="233">
        <v>42</v>
      </c>
      <c r="B43" s="234">
        <f t="shared" si="0"/>
        <v>8.7357279174386376E-3</v>
      </c>
      <c r="C43" s="234">
        <f t="shared" si="1"/>
        <v>8.7561516908870735E-3</v>
      </c>
      <c r="E43" s="235">
        <v>46212</v>
      </c>
      <c r="F43" s="236">
        <v>1.7760236803157317E-2</v>
      </c>
      <c r="G43" s="234">
        <v>8.7561516908870804E-3</v>
      </c>
      <c r="H43" s="237"/>
    </row>
    <row r="44" spans="1:8" x14ac:dyDescent="0.25">
      <c r="A44" s="233">
        <v>43</v>
      </c>
      <c r="B44" s="234">
        <f t="shared" si="0"/>
        <v>8.5610133590898647E-3</v>
      </c>
      <c r="C44" s="234">
        <f t="shared" si="1"/>
        <v>8.5810286570693322E-3</v>
      </c>
      <c r="E44" s="235">
        <v>46211</v>
      </c>
      <c r="F44" s="236">
        <v>-2.328943141663983E-2</v>
      </c>
      <c r="G44" s="234">
        <v>8.5810286570693374E-3</v>
      </c>
      <c r="H44" s="237"/>
    </row>
    <row r="45" spans="1:8" x14ac:dyDescent="0.25">
      <c r="A45" s="233">
        <v>44</v>
      </c>
      <c r="B45" s="234">
        <f t="shared" si="0"/>
        <v>8.3897930919080658E-3</v>
      </c>
      <c r="C45" s="234">
        <f t="shared" si="1"/>
        <v>8.4094080839279446E-3</v>
      </c>
      <c r="E45" s="235">
        <v>46210</v>
      </c>
      <c r="F45" s="236">
        <v>-1.7636684303351164E-3</v>
      </c>
      <c r="G45" s="234">
        <v>8.4094080839279498E-3</v>
      </c>
      <c r="H45" s="237"/>
    </row>
    <row r="46" spans="1:8" x14ac:dyDescent="0.25">
      <c r="A46" s="233">
        <v>45</v>
      </c>
      <c r="B46" s="234">
        <f t="shared" si="0"/>
        <v>8.2219972300699041E-3</v>
      </c>
      <c r="C46" s="234">
        <f t="shared" si="1"/>
        <v>8.2412199222493855E-3</v>
      </c>
      <c r="E46" s="235">
        <v>46209</v>
      </c>
      <c r="F46" s="236">
        <v>1.1186770428015556E-2</v>
      </c>
      <c r="G46" s="234">
        <v>8.2412199222493907E-3</v>
      </c>
      <c r="H46" s="237"/>
    </row>
    <row r="47" spans="1:8" x14ac:dyDescent="0.25">
      <c r="A47" s="233">
        <v>46</v>
      </c>
      <c r="B47" s="234">
        <f t="shared" si="0"/>
        <v>8.0575572854685064E-3</v>
      </c>
      <c r="C47" s="234">
        <f t="shared" si="1"/>
        <v>8.0763955238043975E-3</v>
      </c>
      <c r="E47" s="235">
        <v>46206</v>
      </c>
      <c r="F47" s="236">
        <v>7.5138843515191543E-3</v>
      </c>
      <c r="G47" s="234">
        <v>8.0763955238044027E-3</v>
      </c>
      <c r="H47" s="237"/>
    </row>
    <row r="48" spans="1:8" x14ac:dyDescent="0.25">
      <c r="A48" s="233">
        <v>47</v>
      </c>
      <c r="B48" s="234">
        <f t="shared" si="0"/>
        <v>7.8964061397591365E-3</v>
      </c>
      <c r="C48" s="234">
        <f t="shared" si="1"/>
        <v>7.9148676133283091E-3</v>
      </c>
      <c r="E48" s="235">
        <v>46205</v>
      </c>
      <c r="F48" s="236">
        <v>2.0843755210938803E-2</v>
      </c>
      <c r="G48" s="234">
        <v>7.9148676133283143E-3</v>
      </c>
      <c r="H48" s="237"/>
    </row>
    <row r="49" spans="1:8" x14ac:dyDescent="0.25">
      <c r="A49" s="233">
        <v>48</v>
      </c>
      <c r="B49" s="234">
        <f t="shared" si="0"/>
        <v>7.7384780169639528E-3</v>
      </c>
      <c r="C49" s="234">
        <f t="shared" si="1"/>
        <v>7.7565702610617425E-3</v>
      </c>
      <c r="E49" s="235">
        <v>46204</v>
      </c>
      <c r="F49" s="236">
        <v>1.1686143572620488E-3</v>
      </c>
      <c r="G49" s="234">
        <v>7.7565702610617477E-3</v>
      </c>
      <c r="H49" s="237"/>
    </row>
    <row r="50" spans="1:8" x14ac:dyDescent="0.25">
      <c r="A50" s="233">
        <v>49</v>
      </c>
      <c r="B50" s="234">
        <f t="shared" si="0"/>
        <v>7.5837084566246736E-3</v>
      </c>
      <c r="C50" s="234">
        <f t="shared" si="1"/>
        <v>7.6014388558405073E-3</v>
      </c>
      <c r="E50" s="235">
        <v>46203</v>
      </c>
      <c r="F50" s="236">
        <v>1.5254237288135568E-2</v>
      </c>
      <c r="G50" s="234">
        <v>7.6014388558405125E-3</v>
      </c>
      <c r="H50" s="237"/>
    </row>
    <row r="51" spans="1:8" x14ac:dyDescent="0.25">
      <c r="A51" s="233">
        <v>50</v>
      </c>
      <c r="B51" s="234">
        <f t="shared" si="0"/>
        <v>7.4320342874921808E-3</v>
      </c>
      <c r="C51" s="234">
        <f t="shared" si="1"/>
        <v>7.4494100787236978E-3</v>
      </c>
      <c r="E51" s="235">
        <v>46202</v>
      </c>
      <c r="F51" s="236">
        <v>-8.7365591397848795E-3</v>
      </c>
      <c r="G51" s="234">
        <v>7.449410078723703E-3</v>
      </c>
      <c r="H51" s="237"/>
    </row>
    <row r="52" spans="1:8" x14ac:dyDescent="0.25">
      <c r="A52" s="233">
        <v>51</v>
      </c>
      <c r="B52" s="234">
        <f t="shared" si="0"/>
        <v>7.2833936017423356E-3</v>
      </c>
      <c r="C52" s="234">
        <f t="shared" si="1"/>
        <v>7.3004218771492227E-3</v>
      </c>
      <c r="E52" s="235">
        <v>46199</v>
      </c>
      <c r="F52" s="236">
        <v>-1.2935323383084625E-2</v>
      </c>
      <c r="G52" s="234">
        <v>7.3004218771492279E-3</v>
      </c>
      <c r="H52" s="237"/>
    </row>
    <row r="53" spans="1:8" x14ac:dyDescent="0.25">
      <c r="A53" s="233">
        <v>52</v>
      </c>
      <c r="B53" s="234">
        <f t="shared" si="0"/>
        <v>7.1377257297074899E-3</v>
      </c>
      <c r="C53" s="234">
        <f t="shared" si="1"/>
        <v>7.1544134396062395E-3</v>
      </c>
      <c r="E53" s="235">
        <v>46198</v>
      </c>
      <c r="F53" s="236">
        <v>-1.0339734121122554E-2</v>
      </c>
      <c r="G53" s="234">
        <v>7.1544134396062439E-3</v>
      </c>
      <c r="H53" s="237"/>
    </row>
    <row r="54" spans="1:8" x14ac:dyDescent="0.25">
      <c r="A54" s="233">
        <v>53</v>
      </c>
      <c r="B54" s="234">
        <f t="shared" si="0"/>
        <v>6.9949712151133395E-3</v>
      </c>
      <c r="C54" s="234">
        <f t="shared" si="1"/>
        <v>7.0113251708141134E-3</v>
      </c>
      <c r="E54" s="235">
        <v>46197</v>
      </c>
      <c r="F54" s="236">
        <v>-6.1980101125428564E-3</v>
      </c>
      <c r="G54" s="234">
        <v>7.0113251708141186E-3</v>
      </c>
      <c r="H54" s="237"/>
    </row>
    <row r="55" spans="1:8" x14ac:dyDescent="0.25">
      <c r="A55" s="233">
        <v>54</v>
      </c>
      <c r="B55" s="234">
        <f t="shared" si="0"/>
        <v>6.8550717908110728E-3</v>
      </c>
      <c r="C55" s="234">
        <f t="shared" si="1"/>
        <v>6.8710986673978314E-3</v>
      </c>
      <c r="E55" s="235">
        <v>46196</v>
      </c>
      <c r="F55" s="236">
        <v>-1.6522297080526108E-2</v>
      </c>
      <c r="G55" s="234">
        <v>6.8710986673978357E-3</v>
      </c>
      <c r="H55" s="237"/>
    </row>
    <row r="56" spans="1:8" x14ac:dyDescent="0.25">
      <c r="A56" s="233">
        <v>55</v>
      </c>
      <c r="B56" s="234">
        <f t="shared" si="0"/>
        <v>6.7179703549948514E-3</v>
      </c>
      <c r="C56" s="234">
        <f t="shared" si="1"/>
        <v>6.7336766940498749E-3</v>
      </c>
      <c r="E56" s="235">
        <v>46195</v>
      </c>
      <c r="F56" s="236">
        <v>9.0644221430883857E-3</v>
      </c>
      <c r="G56" s="234">
        <v>6.7336766940498793E-3</v>
      </c>
      <c r="H56" s="237"/>
    </row>
    <row r="57" spans="1:8" x14ac:dyDescent="0.25">
      <c r="A57" s="233">
        <v>56</v>
      </c>
      <c r="B57" s="234">
        <f t="shared" si="0"/>
        <v>6.5836109478949537E-3</v>
      </c>
      <c r="C57" s="234">
        <f t="shared" si="1"/>
        <v>6.5990031601688764E-3</v>
      </c>
      <c r="E57" s="235">
        <v>46192</v>
      </c>
      <c r="F57" s="236">
        <v>4.2262678803640765E-3</v>
      </c>
      <c r="G57" s="234">
        <v>6.5990031601688807E-3</v>
      </c>
      <c r="H57" s="237"/>
    </row>
    <row r="58" spans="1:8" x14ac:dyDescent="0.25">
      <c r="A58" s="233">
        <v>57</v>
      </c>
      <c r="B58" s="234">
        <f t="shared" si="0"/>
        <v>6.4519387289370548E-3</v>
      </c>
      <c r="C58" s="234">
        <f t="shared" si="1"/>
        <v>6.4670230969654996E-3</v>
      </c>
      <c r="E58" s="235">
        <v>46191</v>
      </c>
      <c r="F58" s="236">
        <v>6.8739770867430137E-3</v>
      </c>
      <c r="G58" s="234">
        <v>6.4670230969655039E-3</v>
      </c>
      <c r="H58" s="237"/>
    </row>
    <row r="59" spans="1:8" x14ac:dyDescent="0.25">
      <c r="A59" s="233">
        <v>58</v>
      </c>
      <c r="B59" s="234">
        <f t="shared" si="0"/>
        <v>6.3228999543583127E-3</v>
      </c>
      <c r="C59" s="234">
        <f t="shared" si="1"/>
        <v>6.3376826350261886E-3</v>
      </c>
      <c r="E59" s="235">
        <v>46190</v>
      </c>
      <c r="F59" s="236">
        <v>8.9167767503302957E-3</v>
      </c>
      <c r="G59" s="234">
        <v>6.337682635026193E-3</v>
      </c>
      <c r="H59" s="237"/>
    </row>
    <row r="60" spans="1:8" x14ac:dyDescent="0.25">
      <c r="A60" s="233">
        <v>59</v>
      </c>
      <c r="B60" s="234">
        <f t="shared" si="0"/>
        <v>6.1964419552711465E-3</v>
      </c>
      <c r="C60" s="234">
        <f t="shared" si="1"/>
        <v>6.2109289823256645E-3</v>
      </c>
      <c r="E60" s="235">
        <v>46189</v>
      </c>
      <c r="F60" s="236">
        <v>2.9056924384027235E-2</v>
      </c>
      <c r="G60" s="234">
        <v>6.2109289823256688E-3</v>
      </c>
      <c r="H60" s="237"/>
    </row>
    <row r="61" spans="1:8" x14ac:dyDescent="0.25">
      <c r="A61" s="233">
        <v>60</v>
      </c>
      <c r="B61" s="234">
        <f t="shared" si="0"/>
        <v>6.0725131161657227E-3</v>
      </c>
      <c r="C61" s="234">
        <f t="shared" si="1"/>
        <v>6.0867104026791508E-3</v>
      </c>
      <c r="E61" s="235">
        <v>46188</v>
      </c>
      <c r="F61" s="236">
        <v>7.7054794520547828E-3</v>
      </c>
      <c r="G61" s="234">
        <v>6.0867104026791543E-3</v>
      </c>
      <c r="H61" s="237"/>
    </row>
    <row r="62" spans="1:8" x14ac:dyDescent="0.25">
      <c r="A62" s="233">
        <v>61</v>
      </c>
      <c r="B62" s="234">
        <f t="shared" si="0"/>
        <v>5.9510628538424083E-3</v>
      </c>
      <c r="C62" s="234">
        <f t="shared" si="1"/>
        <v>5.9649761946255677E-3</v>
      </c>
      <c r="E62" s="235">
        <v>46185</v>
      </c>
      <c r="F62" s="236">
        <v>4.3043400607251231E-2</v>
      </c>
      <c r="G62" s="234">
        <v>5.9649761946255712E-3</v>
      </c>
      <c r="H62" s="237"/>
    </row>
    <row r="63" spans="1:8" x14ac:dyDescent="0.25">
      <c r="A63" s="233">
        <v>62</v>
      </c>
      <c r="B63" s="234">
        <f t="shared" si="0"/>
        <v>5.8320415967655602E-3</v>
      </c>
      <c r="C63" s="234">
        <f t="shared" si="1"/>
        <v>5.8456766707330561E-3</v>
      </c>
      <c r="E63" s="235">
        <v>46184</v>
      </c>
      <c r="F63" s="236">
        <v>7.1492403932090225E-4</v>
      </c>
      <c r="G63" s="234">
        <v>5.8456766707330604E-3</v>
      </c>
      <c r="H63" s="237"/>
    </row>
    <row r="64" spans="1:8" x14ac:dyDescent="0.25">
      <c r="A64" s="233">
        <v>63</v>
      </c>
      <c r="B64" s="234">
        <f t="shared" si="0"/>
        <v>5.7154007648302493E-3</v>
      </c>
      <c r="C64" s="234">
        <f t="shared" si="1"/>
        <v>5.7287631373183958E-3</v>
      </c>
      <c r="E64" s="235">
        <v>46183</v>
      </c>
      <c r="F64" s="236">
        <v>-9.032943676939454E-3</v>
      </c>
      <c r="G64" s="234">
        <v>5.7287631373183993E-3</v>
      </c>
      <c r="H64" s="237"/>
    </row>
    <row r="65" spans="1:8" x14ac:dyDescent="0.25">
      <c r="A65" s="233">
        <v>64</v>
      </c>
      <c r="B65" s="234">
        <f t="shared" si="0"/>
        <v>5.6010927495336428E-3</v>
      </c>
      <c r="C65" s="234">
        <f t="shared" si="1"/>
        <v>5.6141878745720264E-3</v>
      </c>
      <c r="E65" s="235">
        <v>46182</v>
      </c>
      <c r="F65" s="236">
        <v>9.1152815013405102E-3</v>
      </c>
      <c r="G65" s="234">
        <v>5.6141878745720299E-3</v>
      </c>
      <c r="H65" s="237"/>
    </row>
    <row r="66" spans="1:8" x14ac:dyDescent="0.25">
      <c r="A66" s="233">
        <v>65</v>
      </c>
      <c r="B66" s="234">
        <f t="shared" ref="B66:B129" si="2">(1-$K$4)*$K$4^(A66-1)</f>
        <v>5.4890708945429705E-3</v>
      </c>
      <c r="C66" s="234">
        <f t="shared" si="1"/>
        <v>5.5019041170805858E-3</v>
      </c>
      <c r="E66" s="235">
        <v>46181</v>
      </c>
      <c r="F66" s="236">
        <v>-1.3749338974087836E-2</v>
      </c>
      <c r="G66" s="234">
        <v>5.5019041170805902E-3</v>
      </c>
      <c r="H66" s="237"/>
    </row>
    <row r="67" spans="1:8" x14ac:dyDescent="0.25">
      <c r="A67" s="233">
        <v>66</v>
      </c>
      <c r="B67" s="234">
        <f t="shared" si="2"/>
        <v>5.3792894766521108E-3</v>
      </c>
      <c r="C67" s="234">
        <f t="shared" ref="C67:C130" si="3">B67/SUM($B$2:$B$301)</f>
        <v>5.3918660347389742E-3</v>
      </c>
      <c r="E67" s="235">
        <v>46178</v>
      </c>
      <c r="F67" s="236">
        <v>-2.9876977152900434E-3</v>
      </c>
      <c r="G67" s="234">
        <v>5.3918660347389777E-3</v>
      </c>
      <c r="H67" s="237"/>
    </row>
    <row r="68" spans="1:8" x14ac:dyDescent="0.25">
      <c r="A68" s="233">
        <v>67</v>
      </c>
      <c r="B68" s="234">
        <f t="shared" si="2"/>
        <v>5.2717036871190682E-3</v>
      </c>
      <c r="C68" s="234">
        <f t="shared" si="3"/>
        <v>5.2840287140441941E-3</v>
      </c>
      <c r="E68" s="235">
        <v>46177</v>
      </c>
      <c r="F68" s="236">
        <v>8.3289030657452776E-3</v>
      </c>
      <c r="G68" s="234">
        <v>5.2840287140441975E-3</v>
      </c>
      <c r="H68" s="237"/>
    </row>
    <row r="69" spans="1:8" x14ac:dyDescent="0.25">
      <c r="A69" s="233">
        <v>68</v>
      </c>
      <c r="B69" s="234">
        <f t="shared" si="2"/>
        <v>5.1662696133766874E-3</v>
      </c>
      <c r="C69" s="234">
        <f t="shared" si="3"/>
        <v>5.1783481397633105E-3</v>
      </c>
      <c r="E69" s="235">
        <v>46176</v>
      </c>
      <c r="F69" s="236">
        <v>-1.8608695652173948E-2</v>
      </c>
      <c r="G69" s="234">
        <v>5.1783481397633139E-3</v>
      </c>
      <c r="H69" s="237"/>
    </row>
    <row r="70" spans="1:8" x14ac:dyDescent="0.25">
      <c r="A70" s="233">
        <v>69</v>
      </c>
      <c r="B70" s="234">
        <f t="shared" si="2"/>
        <v>5.0629442211091533E-3</v>
      </c>
      <c r="C70" s="234">
        <f t="shared" si="3"/>
        <v>5.0747811769680439E-3</v>
      </c>
      <c r="E70" s="235">
        <v>46175</v>
      </c>
      <c r="F70" s="236">
        <v>9.8349139445029939E-3</v>
      </c>
      <c r="G70" s="234">
        <v>5.0747811769680474E-3</v>
      </c>
      <c r="H70" s="237"/>
    </row>
    <row r="71" spans="1:8" x14ac:dyDescent="0.25">
      <c r="A71" s="233">
        <v>70</v>
      </c>
      <c r="B71" s="234">
        <f t="shared" si="2"/>
        <v>4.9616853366869695E-3</v>
      </c>
      <c r="C71" s="234">
        <f t="shared" si="3"/>
        <v>4.9732855534286831E-3</v>
      </c>
      <c r="E71" s="235">
        <v>46174</v>
      </c>
      <c r="F71" s="236">
        <v>-1.9459273290855936E-2</v>
      </c>
      <c r="G71" s="234">
        <v>4.9732855534286857E-3</v>
      </c>
      <c r="H71" s="237"/>
    </row>
    <row r="72" spans="1:8" x14ac:dyDescent="0.25">
      <c r="A72" s="233">
        <v>71</v>
      </c>
      <c r="B72" s="234">
        <f t="shared" si="2"/>
        <v>4.8624516299532296E-3</v>
      </c>
      <c r="C72" s="234">
        <f t="shared" si="3"/>
        <v>4.8738198423601085E-3</v>
      </c>
      <c r="E72" s="235">
        <v>46171</v>
      </c>
      <c r="F72" s="236">
        <v>1.0088711080187985E-2</v>
      </c>
      <c r="G72" s="234">
        <v>4.8738198423601119E-3</v>
      </c>
      <c r="H72" s="237"/>
    </row>
    <row r="73" spans="1:8" x14ac:dyDescent="0.25">
      <c r="A73" s="233">
        <v>72</v>
      </c>
      <c r="B73" s="234">
        <f t="shared" si="2"/>
        <v>4.7652025973541658E-3</v>
      </c>
      <c r="C73" s="234">
        <f t="shared" si="3"/>
        <v>4.7763434455129075E-3</v>
      </c>
      <c r="E73" s="235">
        <v>46170</v>
      </c>
      <c r="F73" s="236">
        <v>-7.0811744386874561E-3</v>
      </c>
      <c r="G73" s="234">
        <v>4.7763434455129102E-3</v>
      </c>
      <c r="H73" s="237"/>
    </row>
    <row r="74" spans="1:8" x14ac:dyDescent="0.25">
      <c r="A74" s="233">
        <v>73</v>
      </c>
      <c r="B74" s="234">
        <f t="shared" si="2"/>
        <v>4.6698985454070819E-3</v>
      </c>
      <c r="C74" s="234">
        <f t="shared" si="3"/>
        <v>4.6808165766026484E-3</v>
      </c>
      <c r="E74" s="235">
        <v>46169</v>
      </c>
      <c r="F74" s="236">
        <v>1.4365802382620856E-2</v>
      </c>
      <c r="G74" s="234">
        <v>4.6808165766026519E-3</v>
      </c>
      <c r="H74" s="237"/>
    </row>
    <row r="75" spans="1:8" x14ac:dyDescent="0.25">
      <c r="A75" s="233">
        <v>74</v>
      </c>
      <c r="B75" s="234">
        <f t="shared" si="2"/>
        <v>4.5765005744989404E-3</v>
      </c>
      <c r="C75" s="234">
        <f t="shared" si="3"/>
        <v>4.5872002450705954E-3</v>
      </c>
      <c r="E75" s="235">
        <v>46168</v>
      </c>
      <c r="F75" s="236">
        <v>-5.574912891986067E-3</v>
      </c>
      <c r="G75" s="234">
        <v>4.5872002450705988E-3</v>
      </c>
      <c r="H75" s="237"/>
    </row>
    <row r="76" spans="1:8" x14ac:dyDescent="0.25">
      <c r="A76" s="233">
        <v>75</v>
      </c>
      <c r="B76" s="234">
        <f t="shared" si="2"/>
        <v>4.4849705630089611E-3</v>
      </c>
      <c r="C76" s="234">
        <f t="shared" si="3"/>
        <v>4.4954562401691833E-3</v>
      </c>
      <c r="E76" s="235">
        <v>46167</v>
      </c>
      <c r="F76" s="236">
        <v>2.1715913136347433E-2</v>
      </c>
      <c r="G76" s="234">
        <v>4.4954562401691859E-3</v>
      </c>
      <c r="H76" s="237"/>
    </row>
    <row r="77" spans="1:8" x14ac:dyDescent="0.25">
      <c r="A77" s="233">
        <v>76</v>
      </c>
      <c r="B77" s="234">
        <f t="shared" si="2"/>
        <v>4.395271151748782E-3</v>
      </c>
      <c r="C77" s="234">
        <f t="shared" si="3"/>
        <v>4.4055471153657995E-3</v>
      </c>
      <c r="E77" s="235">
        <v>46164</v>
      </c>
      <c r="F77" s="236">
        <v>3.9313795568263477E-3</v>
      </c>
      <c r="G77" s="234">
        <v>4.405547115365803E-3</v>
      </c>
      <c r="H77" s="237"/>
    </row>
    <row r="78" spans="1:8" x14ac:dyDescent="0.25">
      <c r="A78" s="233">
        <v>77</v>
      </c>
      <c r="B78" s="234">
        <f t="shared" si="2"/>
        <v>4.3073657287138059E-3</v>
      </c>
      <c r="C78" s="234">
        <f t="shared" si="3"/>
        <v>4.3174361730584834E-3</v>
      </c>
      <c r="E78" s="235">
        <v>46163</v>
      </c>
      <c r="F78" s="236">
        <v>-1.7038468294396546E-2</v>
      </c>
      <c r="G78" s="234">
        <v>4.317436173058486E-3</v>
      </c>
      <c r="H78" s="237"/>
    </row>
    <row r="79" spans="1:8" x14ac:dyDescent="0.25">
      <c r="A79" s="233">
        <v>78</v>
      </c>
      <c r="B79" s="234">
        <f t="shared" si="2"/>
        <v>4.2212184141395296E-3</v>
      </c>
      <c r="C79" s="234">
        <f t="shared" si="3"/>
        <v>4.2310874495973131E-3</v>
      </c>
      <c r="E79" s="235">
        <v>46162</v>
      </c>
      <c r="F79" s="236">
        <v>2.7802852500451333E-2</v>
      </c>
      <c r="G79" s="234">
        <v>4.2310874495973165E-3</v>
      </c>
      <c r="H79" s="237"/>
    </row>
    <row r="80" spans="1:8" x14ac:dyDescent="0.25">
      <c r="A80" s="233">
        <v>79</v>
      </c>
      <c r="B80" s="234">
        <f t="shared" si="2"/>
        <v>4.1367940458567395E-3</v>
      </c>
      <c r="C80" s="234">
        <f t="shared" si="3"/>
        <v>4.1464657006053673E-3</v>
      </c>
      <c r="E80" s="235">
        <v>46161</v>
      </c>
      <c r="F80" s="236">
        <v>-9.4778254649499176E-3</v>
      </c>
      <c r="G80" s="234">
        <v>4.1464657006053699E-3</v>
      </c>
      <c r="H80" s="237"/>
    </row>
    <row r="81" spans="1:8" x14ac:dyDescent="0.25">
      <c r="A81" s="233">
        <v>80</v>
      </c>
      <c r="B81" s="234">
        <f t="shared" si="2"/>
        <v>4.0540581649396046E-3</v>
      </c>
      <c r="C81" s="234">
        <f t="shared" si="3"/>
        <v>4.0635363865932604E-3</v>
      </c>
      <c r="E81" s="235">
        <v>46160</v>
      </c>
      <c r="F81" s="236">
        <v>-2.4934612031386343E-2</v>
      </c>
      <c r="G81" s="234">
        <v>4.063536386593263E-3</v>
      </c>
      <c r="H81" s="237"/>
    </row>
    <row r="82" spans="1:8" x14ac:dyDescent="0.25">
      <c r="A82" s="233">
        <v>81</v>
      </c>
      <c r="B82" s="234">
        <f t="shared" si="2"/>
        <v>3.9729770016408116E-3</v>
      </c>
      <c r="C82" s="234">
        <f t="shared" si="3"/>
        <v>3.9822656588613939E-3</v>
      </c>
      <c r="E82" s="235">
        <v>46157</v>
      </c>
      <c r="F82" s="236">
        <v>-1.5619636113971732E-2</v>
      </c>
      <c r="G82" s="234">
        <v>3.9822656588613965E-3</v>
      </c>
      <c r="H82" s="237"/>
    </row>
    <row r="83" spans="1:8" x14ac:dyDescent="0.25">
      <c r="A83" s="233">
        <v>82</v>
      </c>
      <c r="B83" s="234">
        <f t="shared" si="2"/>
        <v>3.8935174616079962E-3</v>
      </c>
      <c r="C83" s="234">
        <f t="shared" si="3"/>
        <v>3.9026203456841669E-3</v>
      </c>
      <c r="E83" s="235">
        <v>46156</v>
      </c>
      <c r="F83" s="236">
        <v>1.960098004900231E-2</v>
      </c>
      <c r="G83" s="234">
        <v>3.9026203456841695E-3</v>
      </c>
      <c r="H83" s="237"/>
    </row>
    <row r="84" spans="1:8" x14ac:dyDescent="0.25">
      <c r="A84" s="233">
        <v>83</v>
      </c>
      <c r="B84" s="234">
        <f t="shared" si="2"/>
        <v>3.8156471123758358E-3</v>
      </c>
      <c r="C84" s="234">
        <f t="shared" si="3"/>
        <v>3.8245679387704833E-3</v>
      </c>
      <c r="E84" s="235">
        <v>46155</v>
      </c>
      <c r="F84" s="236">
        <v>-1.0734072022160559E-2</v>
      </c>
      <c r="G84" s="234">
        <v>3.8245679387704859E-3</v>
      </c>
      <c r="H84" s="237"/>
    </row>
    <row r="85" spans="1:8" x14ac:dyDescent="0.25">
      <c r="A85" s="233">
        <v>84</v>
      </c>
      <c r="B85" s="234">
        <f t="shared" si="2"/>
        <v>3.739334170128319E-3</v>
      </c>
      <c r="C85" s="234">
        <f t="shared" si="3"/>
        <v>3.7480765799950732E-3</v>
      </c>
      <c r="E85" s="235">
        <v>46154</v>
      </c>
      <c r="F85" s="236">
        <v>-1.3997951519289835E-2</v>
      </c>
      <c r="G85" s="234">
        <v>3.7480765799950758E-3</v>
      </c>
      <c r="H85" s="237"/>
    </row>
    <row r="86" spans="1:8" x14ac:dyDescent="0.25">
      <c r="A86" s="233">
        <v>85</v>
      </c>
      <c r="B86" s="234">
        <f t="shared" si="2"/>
        <v>3.6645474867257528E-3</v>
      </c>
      <c r="C86" s="234">
        <f t="shared" si="3"/>
        <v>3.6731150483951722E-3</v>
      </c>
      <c r="E86" s="235">
        <v>46153</v>
      </c>
      <c r="F86" s="236">
        <v>7.7412695682091744E-3</v>
      </c>
      <c r="G86" s="234">
        <v>3.6731150483951744E-3</v>
      </c>
      <c r="H86" s="237"/>
    </row>
    <row r="87" spans="1:8" x14ac:dyDescent="0.25">
      <c r="A87" s="233">
        <v>86</v>
      </c>
      <c r="B87" s="234">
        <f t="shared" si="2"/>
        <v>3.5912565369912372E-3</v>
      </c>
      <c r="C87" s="234">
        <f t="shared" si="3"/>
        <v>3.5996527474272681E-3</v>
      </c>
      <c r="E87" s="235">
        <v>46150</v>
      </c>
      <c r="F87" s="236">
        <v>-1.9730185497470489E-2</v>
      </c>
      <c r="G87" s="234">
        <v>3.5996527474272707E-3</v>
      </c>
      <c r="H87" s="237"/>
    </row>
    <row r="88" spans="1:8" x14ac:dyDescent="0.25">
      <c r="A88" s="233">
        <v>87</v>
      </c>
      <c r="B88" s="234">
        <f t="shared" si="2"/>
        <v>3.5194314062514122E-3</v>
      </c>
      <c r="C88" s="234">
        <f t="shared" si="3"/>
        <v>3.5276596924787226E-3</v>
      </c>
      <c r="E88" s="235">
        <v>46149</v>
      </c>
      <c r="F88" s="236">
        <v>-3.1938140864010973E-3</v>
      </c>
      <c r="G88" s="234">
        <v>3.5276596924787248E-3</v>
      </c>
      <c r="H88" s="237"/>
    </row>
    <row r="89" spans="1:8" x14ac:dyDescent="0.25">
      <c r="A89" s="233">
        <v>88</v>
      </c>
      <c r="B89" s="234">
        <f t="shared" si="2"/>
        <v>3.4490427781263843E-3</v>
      </c>
      <c r="C89" s="234">
        <f t="shared" si="3"/>
        <v>3.4571064986291485E-3</v>
      </c>
      <c r="E89" s="235">
        <v>46148</v>
      </c>
      <c r="F89" s="236">
        <v>3.2812500000000008E-2</v>
      </c>
      <c r="G89" s="234">
        <v>3.4571064986291507E-3</v>
      </c>
      <c r="H89" s="237"/>
    </row>
    <row r="90" spans="1:8" x14ac:dyDescent="0.25">
      <c r="A90" s="233">
        <v>89</v>
      </c>
      <c r="B90" s="234">
        <f t="shared" si="2"/>
        <v>3.3800619225638562E-3</v>
      </c>
      <c r="C90" s="234">
        <f t="shared" si="3"/>
        <v>3.3879643686565652E-3</v>
      </c>
      <c r="E90" s="235">
        <v>46147</v>
      </c>
      <c r="F90" s="236">
        <v>2.3999999999999962E-2</v>
      </c>
      <c r="G90" s="234">
        <v>3.3879643686565673E-3</v>
      </c>
      <c r="H90" s="237"/>
    </row>
    <row r="91" spans="1:8" x14ac:dyDescent="0.25">
      <c r="A91" s="233">
        <v>90</v>
      </c>
      <c r="B91" s="234">
        <f t="shared" si="2"/>
        <v>3.3124606841125788E-3</v>
      </c>
      <c r="C91" s="234">
        <f t="shared" si="3"/>
        <v>3.3202050812834337E-3</v>
      </c>
      <c r="E91" s="235">
        <v>46146</v>
      </c>
      <c r="F91" s="236">
        <v>-2.5974025974026035E-2</v>
      </c>
      <c r="G91" s="234">
        <v>3.3202050812834358E-3</v>
      </c>
      <c r="H91" s="237"/>
    </row>
    <row r="92" spans="1:8" x14ac:dyDescent="0.25">
      <c r="A92" s="233">
        <v>91</v>
      </c>
      <c r="B92" s="234">
        <f t="shared" si="2"/>
        <v>3.2462114704303277E-3</v>
      </c>
      <c r="C92" s="234">
        <f t="shared" si="3"/>
        <v>3.2538009796577653E-3</v>
      </c>
      <c r="E92" s="235">
        <v>46143</v>
      </c>
      <c r="F92" s="236">
        <v>0</v>
      </c>
      <c r="G92" s="234">
        <v>3.2538009796577675E-3</v>
      </c>
      <c r="H92" s="237"/>
    </row>
    <row r="93" spans="1:8" x14ac:dyDescent="0.25">
      <c r="A93" s="233">
        <v>92</v>
      </c>
      <c r="B93" s="234">
        <f t="shared" si="2"/>
        <v>3.1812872410217205E-3</v>
      </c>
      <c r="C93" s="234">
        <f t="shared" si="3"/>
        <v>3.1887249600646094E-3</v>
      </c>
      <c r="E93" s="235">
        <v>46142</v>
      </c>
      <c r="F93" s="236">
        <v>9.2624956308982754E-3</v>
      </c>
      <c r="G93" s="234">
        <v>3.1887249600646116E-3</v>
      </c>
      <c r="H93" s="237"/>
    </row>
    <row r="94" spans="1:8" x14ac:dyDescent="0.25">
      <c r="A94" s="233">
        <v>93</v>
      </c>
      <c r="B94" s="234">
        <f t="shared" si="2"/>
        <v>3.1176614962012861E-3</v>
      </c>
      <c r="C94" s="234">
        <f t="shared" si="3"/>
        <v>3.1249504608633172E-3</v>
      </c>
      <c r="E94" s="235">
        <v>46141</v>
      </c>
      <c r="F94" s="236">
        <v>-1.0205846739318332E-2</v>
      </c>
      <c r="G94" s="234">
        <v>3.1249504608633193E-3</v>
      </c>
      <c r="H94" s="237"/>
    </row>
    <row r="95" spans="1:8" x14ac:dyDescent="0.25">
      <c r="A95" s="233">
        <v>94</v>
      </c>
      <c r="B95" s="234">
        <f t="shared" si="2"/>
        <v>3.0553082662772603E-3</v>
      </c>
      <c r="C95" s="234">
        <f t="shared" si="3"/>
        <v>3.0624514516460507E-3</v>
      </c>
      <c r="E95" s="235">
        <v>46140</v>
      </c>
      <c r="F95" s="236">
        <v>1.9396931758067257E-2</v>
      </c>
      <c r="G95" s="234">
        <v>3.0624514516460529E-3</v>
      </c>
      <c r="H95" s="237"/>
    </row>
    <row r="96" spans="1:8" x14ac:dyDescent="0.25">
      <c r="A96" s="233">
        <v>95</v>
      </c>
      <c r="B96" s="234">
        <f t="shared" si="2"/>
        <v>2.9942021009517149E-3</v>
      </c>
      <c r="C96" s="234">
        <f t="shared" si="3"/>
        <v>3.0012024226131295E-3</v>
      </c>
      <c r="E96" s="235">
        <v>46139</v>
      </c>
      <c r="F96" s="236">
        <v>2.1205159922248551E-3</v>
      </c>
      <c r="G96" s="234">
        <v>3.0012024226131317E-3</v>
      </c>
      <c r="H96" s="237"/>
    </row>
    <row r="97" spans="1:8" x14ac:dyDescent="0.25">
      <c r="A97" s="233">
        <v>96</v>
      </c>
      <c r="B97" s="234">
        <f t="shared" si="2"/>
        <v>2.9343180589326803E-3</v>
      </c>
      <c r="C97" s="234">
        <f t="shared" si="3"/>
        <v>2.9411783741608668E-3</v>
      </c>
      <c r="E97" s="235">
        <v>46136</v>
      </c>
      <c r="F97" s="236">
        <v>-3.3462486791123861E-3</v>
      </c>
      <c r="G97" s="234">
        <v>2.9411783741608685E-3</v>
      </c>
      <c r="H97" s="237"/>
    </row>
    <row r="98" spans="1:8" x14ac:dyDescent="0.25">
      <c r="A98" s="233">
        <v>97</v>
      </c>
      <c r="B98" s="234">
        <f t="shared" si="2"/>
        <v>2.8756316977540269E-3</v>
      </c>
      <c r="C98" s="234">
        <f t="shared" si="3"/>
        <v>2.8823548066776493E-3</v>
      </c>
      <c r="E98" s="235">
        <v>46135</v>
      </c>
      <c r="F98" s="236">
        <v>-8.5559629823643048E-3</v>
      </c>
      <c r="G98" s="234">
        <v>2.8823548066776515E-3</v>
      </c>
      <c r="H98" s="237"/>
    </row>
    <row r="99" spans="1:8" x14ac:dyDescent="0.25">
      <c r="A99" s="233">
        <v>98</v>
      </c>
      <c r="B99" s="234">
        <f t="shared" si="2"/>
        <v>2.8181190637989466E-3</v>
      </c>
      <c r="C99" s="234">
        <f t="shared" si="3"/>
        <v>2.8247077105440967E-3</v>
      </c>
      <c r="E99" s="235">
        <v>46134</v>
      </c>
      <c r="F99" s="236">
        <v>-8.9980965564975951E-3</v>
      </c>
      <c r="G99" s="234">
        <v>2.8247077105440985E-3</v>
      </c>
      <c r="H99" s="237"/>
    </row>
    <row r="100" spans="1:8" x14ac:dyDescent="0.25">
      <c r="A100" s="233">
        <v>99</v>
      </c>
      <c r="B100" s="234">
        <f t="shared" si="2"/>
        <v>2.7617566825229676E-3</v>
      </c>
      <c r="C100" s="234">
        <f t="shared" si="3"/>
        <v>2.7682135563332146E-3</v>
      </c>
      <c r="E100" s="235">
        <v>46133</v>
      </c>
      <c r="F100" s="236">
        <v>-3.4488704949129953E-3</v>
      </c>
      <c r="G100" s="234">
        <v>2.7682135563332167E-3</v>
      </c>
      <c r="H100" s="237"/>
    </row>
    <row r="101" spans="1:8" x14ac:dyDescent="0.25">
      <c r="A101" s="233">
        <v>100</v>
      </c>
      <c r="B101" s="234">
        <f t="shared" si="2"/>
        <v>2.7065215488725077E-3</v>
      </c>
      <c r="C101" s="234">
        <f t="shared" si="3"/>
        <v>2.71284928520655E-3</v>
      </c>
      <c r="E101" s="235">
        <v>46132</v>
      </c>
      <c r="F101" s="236">
        <v>-2.0935336822556081E-2</v>
      </c>
      <c r="G101" s="234">
        <v>2.7128492852065518E-3</v>
      </c>
      <c r="H101" s="237"/>
    </row>
    <row r="102" spans="1:8" x14ac:dyDescent="0.25">
      <c r="A102" s="233">
        <v>101</v>
      </c>
      <c r="B102" s="234">
        <f t="shared" si="2"/>
        <v>2.652391117895057E-3</v>
      </c>
      <c r="C102" s="234">
        <f t="shared" si="3"/>
        <v>2.6585922995024185E-3</v>
      </c>
      <c r="E102" s="235">
        <v>46129</v>
      </c>
      <c r="F102" s="236">
        <v>3.1522117729014289E-2</v>
      </c>
      <c r="G102" s="234">
        <v>2.6585922995024202E-3</v>
      </c>
      <c r="H102" s="237"/>
    </row>
    <row r="103" spans="1:8" x14ac:dyDescent="0.25">
      <c r="A103" s="233">
        <v>102</v>
      </c>
      <c r="B103" s="234">
        <f t="shared" si="2"/>
        <v>2.599343295537156E-3</v>
      </c>
      <c r="C103" s="234">
        <f t="shared" si="3"/>
        <v>2.6054204535123702E-3</v>
      </c>
      <c r="E103" s="235">
        <v>46128</v>
      </c>
      <c r="F103" s="236">
        <v>-8.6325966850828422E-3</v>
      </c>
      <c r="G103" s="234">
        <v>2.605420453512372E-3</v>
      </c>
      <c r="H103" s="237"/>
    </row>
    <row r="104" spans="1:8" x14ac:dyDescent="0.25">
      <c r="A104" s="233">
        <v>103</v>
      </c>
      <c r="B104" s="234">
        <f t="shared" si="2"/>
        <v>2.5473564296264128E-3</v>
      </c>
      <c r="C104" s="234">
        <f t="shared" si="3"/>
        <v>2.5533120444421226E-3</v>
      </c>
      <c r="E104" s="235">
        <v>46127</v>
      </c>
      <c r="F104" s="236">
        <v>4.6834345186470318E-3</v>
      </c>
      <c r="G104" s="234">
        <v>2.5533120444421243E-3</v>
      </c>
      <c r="H104" s="237"/>
    </row>
    <row r="105" spans="1:8" x14ac:dyDescent="0.25">
      <c r="A105" s="233">
        <v>104</v>
      </c>
      <c r="B105" s="234">
        <f t="shared" si="2"/>
        <v>2.4964093010338847E-3</v>
      </c>
      <c r="C105" s="234">
        <f t="shared" si="3"/>
        <v>2.5022458035532805E-3</v>
      </c>
      <c r="E105" s="235">
        <v>46126</v>
      </c>
      <c r="F105" s="236">
        <v>1.9271570014144271E-2</v>
      </c>
      <c r="G105" s="234">
        <v>2.5022458035532818E-3</v>
      </c>
      <c r="H105" s="237"/>
    </row>
    <row r="106" spans="1:8" x14ac:dyDescent="0.25">
      <c r="A106" s="233">
        <v>105</v>
      </c>
      <c r="B106" s="234">
        <f t="shared" si="2"/>
        <v>2.4464811150132068E-3</v>
      </c>
      <c r="C106" s="234">
        <f t="shared" si="3"/>
        <v>2.4522008874822143E-3</v>
      </c>
      <c r="E106" s="235">
        <v>46125</v>
      </c>
      <c r="F106" s="236">
        <v>-1.7677214071068305E-4</v>
      </c>
      <c r="G106" s="234">
        <v>2.4522008874822161E-3</v>
      </c>
      <c r="H106" s="237"/>
    </row>
    <row r="107" spans="1:8" x14ac:dyDescent="0.25">
      <c r="A107" s="233">
        <v>106</v>
      </c>
      <c r="B107" s="234">
        <f t="shared" si="2"/>
        <v>2.3975514927129429E-3</v>
      </c>
      <c r="C107" s="234">
        <f t="shared" si="3"/>
        <v>2.4031568697325703E-3</v>
      </c>
      <c r="E107" s="235">
        <v>46122</v>
      </c>
      <c r="F107" s="236">
        <v>8.0185317177476709E-3</v>
      </c>
      <c r="G107" s="234">
        <v>2.403156869732572E-3</v>
      </c>
      <c r="H107" s="237"/>
    </row>
    <row r="108" spans="1:8" x14ac:dyDescent="0.25">
      <c r="A108" s="233">
        <v>107</v>
      </c>
      <c r="B108" s="234">
        <f t="shared" si="2"/>
        <v>2.349600462858684E-3</v>
      </c>
      <c r="C108" s="234">
        <f t="shared" si="3"/>
        <v>2.355093732337919E-3</v>
      </c>
      <c r="E108" s="235">
        <v>46121</v>
      </c>
      <c r="F108" s="236">
        <v>-5.3172633817795542E-3</v>
      </c>
      <c r="G108" s="234">
        <v>2.3550937323379207E-3</v>
      </c>
      <c r="H108" s="237"/>
    </row>
    <row r="109" spans="1:8" x14ac:dyDescent="0.25">
      <c r="A109" s="233">
        <v>108</v>
      </c>
      <c r="B109" s="234">
        <f t="shared" si="2"/>
        <v>2.3026084536015103E-3</v>
      </c>
      <c r="C109" s="234">
        <f t="shared" si="3"/>
        <v>2.3079918576911608E-3</v>
      </c>
      <c r="E109" s="235">
        <v>46120</v>
      </c>
      <c r="F109" s="236">
        <v>5.0651769087523321E-2</v>
      </c>
      <c r="G109" s="234">
        <v>2.3079918576911621E-3</v>
      </c>
      <c r="H109" s="237"/>
    </row>
    <row r="110" spans="1:8" x14ac:dyDescent="0.25">
      <c r="A110" s="233">
        <v>109</v>
      </c>
      <c r="B110" s="234">
        <f t="shared" si="2"/>
        <v>2.2565562845294797E-3</v>
      </c>
      <c r="C110" s="234">
        <f t="shared" si="3"/>
        <v>2.2618320205373371E-3</v>
      </c>
      <c r="E110" s="235">
        <v>46119</v>
      </c>
      <c r="F110" s="236">
        <v>9.2087953392220225E-3</v>
      </c>
      <c r="G110" s="234">
        <v>2.2618320205373384E-3</v>
      </c>
      <c r="H110" s="237"/>
    </row>
    <row r="111" spans="1:8" x14ac:dyDescent="0.25">
      <c r="A111" s="233">
        <v>110</v>
      </c>
      <c r="B111" s="234">
        <f t="shared" si="2"/>
        <v>2.2114251588388899E-3</v>
      </c>
      <c r="C111" s="234">
        <f t="shared" si="3"/>
        <v>2.21659538012659E-3</v>
      </c>
      <c r="E111" s="235">
        <v>46118</v>
      </c>
      <c r="F111" s="236">
        <v>0</v>
      </c>
      <c r="G111" s="234">
        <v>2.2165953801265917E-3</v>
      </c>
      <c r="H111" s="237"/>
    </row>
    <row r="112" spans="1:8" x14ac:dyDescent="0.25">
      <c r="A112" s="233">
        <v>111</v>
      </c>
      <c r="B112" s="234">
        <f t="shared" si="2"/>
        <v>2.1671966556621124E-3</v>
      </c>
      <c r="C112" s="234">
        <f t="shared" si="3"/>
        <v>2.1722634725240587E-3</v>
      </c>
      <c r="E112" s="235">
        <v>46115</v>
      </c>
      <c r="F112" s="236">
        <v>0</v>
      </c>
      <c r="G112" s="234">
        <v>2.17226347252406E-3</v>
      </c>
      <c r="H112" s="237"/>
    </row>
    <row r="113" spans="1:8" x14ac:dyDescent="0.25">
      <c r="A113" s="233">
        <v>112</v>
      </c>
      <c r="B113" s="234">
        <f t="shared" si="2"/>
        <v>2.12385272254887E-3</v>
      </c>
      <c r="C113" s="234">
        <f t="shared" si="3"/>
        <v>2.1288182030735773E-3</v>
      </c>
      <c r="E113" s="235">
        <v>46114</v>
      </c>
      <c r="F113" s="236">
        <v>-1.2435040831477388E-2</v>
      </c>
      <c r="G113" s="234">
        <v>2.1288182030735786E-3</v>
      </c>
      <c r="H113" s="237"/>
    </row>
    <row r="114" spans="1:8" x14ac:dyDescent="0.25">
      <c r="A114" s="233">
        <v>113</v>
      </c>
      <c r="B114" s="234">
        <f t="shared" si="2"/>
        <v>2.0813756680978924E-3</v>
      </c>
      <c r="C114" s="234">
        <f t="shared" si="3"/>
        <v>2.0862418390121054E-3</v>
      </c>
      <c r="E114" s="235">
        <v>46113</v>
      </c>
      <c r="F114" s="236">
        <v>4.3983724084479814E-2</v>
      </c>
      <c r="G114" s="234">
        <v>2.0862418390121067E-3</v>
      </c>
      <c r="H114" s="237"/>
    </row>
    <row r="115" spans="1:8" x14ac:dyDescent="0.25">
      <c r="A115" s="233">
        <v>114</v>
      </c>
      <c r="B115" s="234">
        <f t="shared" si="2"/>
        <v>2.0397481547359351E-3</v>
      </c>
      <c r="C115" s="234">
        <f t="shared" si="3"/>
        <v>2.044517002231864E-3</v>
      </c>
      <c r="E115" s="235">
        <v>46112</v>
      </c>
      <c r="F115" s="236">
        <v>1.1167711598745982E-2</v>
      </c>
      <c r="G115" s="234">
        <v>2.0445170022318653E-3</v>
      </c>
      <c r="H115" s="237"/>
    </row>
    <row r="116" spans="1:8" x14ac:dyDescent="0.25">
      <c r="A116" s="233">
        <v>115</v>
      </c>
      <c r="B116" s="234">
        <f t="shared" si="2"/>
        <v>1.9989531916412158E-3</v>
      </c>
      <c r="C116" s="234">
        <f t="shared" si="3"/>
        <v>2.0036266621872262E-3</v>
      </c>
      <c r="E116" s="235">
        <v>46111</v>
      </c>
      <c r="F116" s="236">
        <v>1.1769321302472003E-3</v>
      </c>
      <c r="G116" s="234">
        <v>2.0036266621872275E-3</v>
      </c>
      <c r="H116" s="237"/>
    </row>
    <row r="117" spans="1:8" x14ac:dyDescent="0.25">
      <c r="A117" s="233">
        <v>116</v>
      </c>
      <c r="B117" s="234">
        <f t="shared" si="2"/>
        <v>1.9589741278083915E-3</v>
      </c>
      <c r="C117" s="234">
        <f t="shared" si="3"/>
        <v>1.9635541289434815E-3</v>
      </c>
      <c r="E117" s="235">
        <v>46108</v>
      </c>
      <c r="F117" s="236">
        <v>4.7299960583366222E-3</v>
      </c>
      <c r="G117" s="234">
        <v>1.9635541289434828E-3</v>
      </c>
      <c r="H117" s="237"/>
    </row>
    <row r="118" spans="1:8" x14ac:dyDescent="0.25">
      <c r="A118" s="233">
        <v>117</v>
      </c>
      <c r="B118" s="234">
        <f t="shared" si="2"/>
        <v>1.9197946452522239E-3</v>
      </c>
      <c r="C118" s="234">
        <f t="shared" si="3"/>
        <v>1.9242830463646122E-3</v>
      </c>
      <c r="E118" s="235">
        <v>46107</v>
      </c>
      <c r="F118" s="236">
        <v>-1.7998838784594538E-2</v>
      </c>
      <c r="G118" s="234">
        <v>1.9242830463646135E-3</v>
      </c>
      <c r="H118" s="237"/>
    </row>
    <row r="119" spans="1:8" x14ac:dyDescent="0.25">
      <c r="A119" s="233">
        <v>118</v>
      </c>
      <c r="B119" s="234">
        <f t="shared" si="2"/>
        <v>1.8813987523471792E-3</v>
      </c>
      <c r="C119" s="234">
        <f t="shared" si="3"/>
        <v>1.8857973854373197E-3</v>
      </c>
      <c r="E119" s="235">
        <v>46106</v>
      </c>
      <c r="F119" s="236">
        <v>1.6125860373647955E-2</v>
      </c>
      <c r="G119" s="234">
        <v>1.885797385437321E-3</v>
      </c>
      <c r="H119" s="237"/>
    </row>
    <row r="120" spans="1:8" x14ac:dyDescent="0.25">
      <c r="A120" s="233">
        <v>119</v>
      </c>
      <c r="B120" s="234">
        <f t="shared" si="2"/>
        <v>1.8437707773002357E-3</v>
      </c>
      <c r="C120" s="234">
        <f t="shared" si="3"/>
        <v>1.8480814377285733E-3</v>
      </c>
      <c r="E120" s="235">
        <v>46105</v>
      </c>
      <c r="F120" s="236">
        <v>-7.4175287917236489E-3</v>
      </c>
      <c r="G120" s="234">
        <v>1.8480814377285746E-3</v>
      </c>
      <c r="H120" s="237"/>
    </row>
    <row r="121" spans="1:8" x14ac:dyDescent="0.25">
      <c r="A121" s="233">
        <v>120</v>
      </c>
      <c r="B121" s="234">
        <f t="shared" si="2"/>
        <v>1.8068953617542307E-3</v>
      </c>
      <c r="C121" s="234">
        <f t="shared" si="3"/>
        <v>1.8111198089740016E-3</v>
      </c>
      <c r="E121" s="235">
        <v>46104</v>
      </c>
      <c r="F121" s="236">
        <v>3.1614981876761983E-2</v>
      </c>
      <c r="G121" s="234">
        <v>1.8111198089740029E-3</v>
      </c>
      <c r="H121" s="237"/>
    </row>
    <row r="122" spans="1:8" x14ac:dyDescent="0.25">
      <c r="A122" s="233">
        <v>121</v>
      </c>
      <c r="B122" s="234">
        <f t="shared" si="2"/>
        <v>1.770757454519146E-3</v>
      </c>
      <c r="C122" s="234">
        <f t="shared" si="3"/>
        <v>1.7748974127945215E-3</v>
      </c>
      <c r="E122" s="235">
        <v>46101</v>
      </c>
      <c r="F122" s="236">
        <v>-2.2055927530523847E-2</v>
      </c>
      <c r="G122" s="234">
        <v>1.7748974127945226E-3</v>
      </c>
      <c r="H122" s="237"/>
    </row>
    <row r="123" spans="1:8" x14ac:dyDescent="0.25">
      <c r="A123" s="233">
        <v>122</v>
      </c>
      <c r="B123" s="234">
        <f t="shared" si="2"/>
        <v>1.735342305428763E-3</v>
      </c>
      <c r="C123" s="234">
        <f t="shared" si="3"/>
        <v>1.7393994645386311E-3</v>
      </c>
      <c r="E123" s="235">
        <v>46100</v>
      </c>
      <c r="F123" s="236">
        <v>-2.6083621020329902E-2</v>
      </c>
      <c r="G123" s="234">
        <v>1.7393994645386322E-3</v>
      </c>
      <c r="H123" s="237"/>
    </row>
    <row r="124" spans="1:8" x14ac:dyDescent="0.25">
      <c r="A124" s="233">
        <v>123</v>
      </c>
      <c r="B124" s="234">
        <f t="shared" si="2"/>
        <v>1.7006354593201878E-3</v>
      </c>
      <c r="C124" s="234">
        <f t="shared" si="3"/>
        <v>1.7046114752478584E-3</v>
      </c>
      <c r="E124" s="235">
        <v>46099</v>
      </c>
      <c r="F124" s="236">
        <v>8.3156062657126564E-3</v>
      </c>
      <c r="G124" s="234">
        <v>1.7046114752478595E-3</v>
      </c>
      <c r="H124" s="237"/>
    </row>
    <row r="125" spans="1:8" x14ac:dyDescent="0.25">
      <c r="A125" s="233">
        <v>124</v>
      </c>
      <c r="B125" s="234">
        <f t="shared" si="2"/>
        <v>1.6666227501337838E-3</v>
      </c>
      <c r="C125" s="234">
        <f t="shared" si="3"/>
        <v>1.6705192457429012E-3</v>
      </c>
      <c r="E125" s="235">
        <v>46098</v>
      </c>
      <c r="F125" s="236">
        <v>1.0948191593352892E-2</v>
      </c>
      <c r="G125" s="234">
        <v>1.6705192457429022E-3</v>
      </c>
      <c r="H125" s="237"/>
    </row>
    <row r="126" spans="1:8" x14ac:dyDescent="0.25">
      <c r="A126" s="233">
        <v>125</v>
      </c>
      <c r="B126" s="234">
        <f t="shared" si="2"/>
        <v>1.6332902951311081E-3</v>
      </c>
      <c r="C126" s="234">
        <f t="shared" si="3"/>
        <v>1.6371088608280429E-3</v>
      </c>
      <c r="E126" s="235">
        <v>46097</v>
      </c>
      <c r="F126" s="236">
        <v>-5.6376360808709008E-3</v>
      </c>
      <c r="G126" s="234">
        <v>1.637108860828044E-3</v>
      </c>
      <c r="H126" s="237"/>
    </row>
    <row r="127" spans="1:8" x14ac:dyDescent="0.25">
      <c r="A127" s="233">
        <v>126</v>
      </c>
      <c r="B127" s="234">
        <f t="shared" si="2"/>
        <v>1.6006244892284858E-3</v>
      </c>
      <c r="C127" s="234">
        <f t="shared" si="3"/>
        <v>1.604366683611482E-3</v>
      </c>
      <c r="E127" s="235">
        <v>46094</v>
      </c>
      <c r="F127" s="236">
        <v>-1.3614573346116919E-2</v>
      </c>
      <c r="G127" s="234">
        <v>1.604366683611483E-3</v>
      </c>
      <c r="H127" s="237"/>
    </row>
    <row r="128" spans="1:8" x14ac:dyDescent="0.25">
      <c r="A128" s="233">
        <v>127</v>
      </c>
      <c r="B128" s="234">
        <f t="shared" si="2"/>
        <v>1.5686119994439162E-3</v>
      </c>
      <c r="C128" s="234">
        <f t="shared" si="3"/>
        <v>1.5722793499392525E-3</v>
      </c>
      <c r="E128" s="235">
        <v>46093</v>
      </c>
      <c r="F128" s="236">
        <v>-1.9921067468520931E-2</v>
      </c>
      <c r="G128" s="234">
        <v>1.5722793499392536E-3</v>
      </c>
      <c r="H128" s="237"/>
    </row>
    <row r="129" spans="1:8" x14ac:dyDescent="0.25">
      <c r="A129" s="233">
        <v>128</v>
      </c>
      <c r="B129" s="234">
        <f t="shared" si="2"/>
        <v>1.5372397594550376E-3</v>
      </c>
      <c r="C129" s="234">
        <f t="shared" si="3"/>
        <v>1.5408337629404672E-3</v>
      </c>
      <c r="E129" s="235">
        <v>46092</v>
      </c>
      <c r="F129" s="236">
        <v>-7.8314376281933065E-3</v>
      </c>
      <c r="G129" s="234">
        <v>1.5408337629404681E-3</v>
      </c>
      <c r="H129" s="237"/>
    </row>
    <row r="130" spans="1:8" x14ac:dyDescent="0.25">
      <c r="A130" s="233">
        <v>129</v>
      </c>
      <c r="B130" s="234">
        <f t="shared" ref="B130:B193" si="4">(1-$K$4)*$K$4^(A130-1)</f>
        <v>1.506494964265937E-3</v>
      </c>
      <c r="C130" s="234">
        <f t="shared" si="3"/>
        <v>1.5100170876816579E-3</v>
      </c>
      <c r="E130" s="235">
        <v>46091</v>
      </c>
      <c r="F130" s="236">
        <v>3.0355427473583163E-2</v>
      </c>
      <c r="G130" s="234">
        <v>1.510017087681659E-3</v>
      </c>
      <c r="H130" s="237"/>
    </row>
    <row r="131" spans="1:8" x14ac:dyDescent="0.25">
      <c r="A131" s="233">
        <v>130</v>
      </c>
      <c r="B131" s="234">
        <f t="shared" si="4"/>
        <v>1.476365064980618E-3</v>
      </c>
      <c r="C131" s="234">
        <f t="shared" ref="C131:C194" si="5">B131/SUM($B$2:$B$301)</f>
        <v>1.4798167459280245E-3</v>
      </c>
      <c r="E131" s="235">
        <v>46090</v>
      </c>
      <c r="F131" s="236">
        <v>1.9215987701774289E-4</v>
      </c>
      <c r="G131" s="234">
        <v>1.4798167459280254E-3</v>
      </c>
      <c r="H131" s="237"/>
    </row>
    <row r="132" spans="1:8" x14ac:dyDescent="0.25">
      <c r="A132" s="233">
        <v>131</v>
      </c>
      <c r="B132" s="234">
        <f t="shared" si="4"/>
        <v>1.4468377636810059E-3</v>
      </c>
      <c r="C132" s="234">
        <f t="shared" si="5"/>
        <v>1.4502204110094642E-3</v>
      </c>
      <c r="E132" s="235">
        <v>46087</v>
      </c>
      <c r="F132" s="236">
        <v>-2.0884289746002004E-2</v>
      </c>
      <c r="G132" s="234">
        <v>1.4502204110094653E-3</v>
      </c>
      <c r="H132" s="237"/>
    </row>
    <row r="133" spans="1:8" x14ac:dyDescent="0.25">
      <c r="A133" s="233">
        <v>132</v>
      </c>
      <c r="B133" s="234">
        <f t="shared" si="4"/>
        <v>1.4179010084073855E-3</v>
      </c>
      <c r="C133" s="234">
        <f t="shared" si="5"/>
        <v>1.4212160027892748E-3</v>
      </c>
      <c r="E133" s="235">
        <v>46086</v>
      </c>
      <c r="F133" s="236">
        <v>-1.9734415344891058E-2</v>
      </c>
      <c r="G133" s="234">
        <v>1.4212160027892756E-3</v>
      </c>
      <c r="H133" s="237"/>
    </row>
    <row r="134" spans="1:8" x14ac:dyDescent="0.25">
      <c r="A134" s="233">
        <v>133</v>
      </c>
      <c r="B134" s="234">
        <f t="shared" si="4"/>
        <v>1.3895429882392377E-3</v>
      </c>
      <c r="C134" s="234">
        <f t="shared" si="5"/>
        <v>1.3927916827334891E-3</v>
      </c>
      <c r="E134" s="235">
        <v>46085</v>
      </c>
      <c r="F134" s="236">
        <v>1.8215962441314466E-2</v>
      </c>
      <c r="G134" s="234">
        <v>1.3927916827334902E-3</v>
      </c>
      <c r="H134" s="237"/>
    </row>
    <row r="135" spans="1:8" x14ac:dyDescent="0.25">
      <c r="A135" s="233">
        <v>134</v>
      </c>
      <c r="B135" s="234">
        <f t="shared" si="4"/>
        <v>1.361752128474453E-3</v>
      </c>
      <c r="C135" s="234">
        <f t="shared" si="5"/>
        <v>1.3649358490788195E-3</v>
      </c>
      <c r="E135" s="235">
        <v>46084</v>
      </c>
      <c r="F135" s="236">
        <v>-4.9955396966993797E-2</v>
      </c>
      <c r="G135" s="234">
        <v>1.3649358490788203E-3</v>
      </c>
      <c r="H135" s="237"/>
    </row>
    <row r="136" spans="1:8" x14ac:dyDescent="0.25">
      <c r="A136" s="233">
        <v>135</v>
      </c>
      <c r="B136" s="234">
        <f t="shared" si="4"/>
        <v>1.3345170859049638E-3</v>
      </c>
      <c r="C136" s="234">
        <f t="shared" si="5"/>
        <v>1.3376371320972429E-3</v>
      </c>
      <c r="E136" s="235">
        <v>46083</v>
      </c>
      <c r="F136" s="236">
        <v>-3.9417309340188438E-2</v>
      </c>
      <c r="G136" s="234">
        <v>1.3376371320972438E-3</v>
      </c>
      <c r="H136" s="237"/>
    </row>
    <row r="137" spans="1:8" x14ac:dyDescent="0.25">
      <c r="A137" s="233">
        <v>136</v>
      </c>
      <c r="B137" s="234">
        <f t="shared" si="4"/>
        <v>1.3078267441868647E-3</v>
      </c>
      <c r="C137" s="234">
        <f t="shared" si="5"/>
        <v>1.3108843894552981E-3</v>
      </c>
      <c r="E137" s="235">
        <v>46080</v>
      </c>
      <c r="F137" s="236">
        <v>-8.4961767204757566E-3</v>
      </c>
      <c r="G137" s="234">
        <v>1.310884389455299E-3</v>
      </c>
      <c r="H137" s="237"/>
    </row>
    <row r="138" spans="1:8" x14ac:dyDescent="0.25">
      <c r="A138" s="233">
        <v>137</v>
      </c>
      <c r="B138" s="234">
        <f t="shared" si="4"/>
        <v>1.2816702093031273E-3</v>
      </c>
      <c r="C138" s="234">
        <f t="shared" si="5"/>
        <v>1.284666701666192E-3</v>
      </c>
      <c r="E138" s="235">
        <v>46079</v>
      </c>
      <c r="F138" s="236">
        <v>1.2560220233998538E-2</v>
      </c>
      <c r="G138" s="234">
        <v>1.2846667016661929E-3</v>
      </c>
      <c r="H138" s="237"/>
    </row>
    <row r="139" spans="1:8" x14ac:dyDescent="0.25">
      <c r="A139" s="233">
        <v>138</v>
      </c>
      <c r="B139" s="234">
        <f t="shared" si="4"/>
        <v>1.2560368051170647E-3</v>
      </c>
      <c r="C139" s="234">
        <f t="shared" si="5"/>
        <v>1.2589733676328682E-3</v>
      </c>
      <c r="E139" s="235">
        <v>46078</v>
      </c>
      <c r="F139" s="236">
        <v>8.8526297517792316E-3</v>
      </c>
      <c r="G139" s="234">
        <v>1.2589733676328691E-3</v>
      </c>
      <c r="H139" s="237"/>
    </row>
    <row r="140" spans="1:8" x14ac:dyDescent="0.25">
      <c r="A140" s="233">
        <v>139</v>
      </c>
      <c r="B140" s="234">
        <f t="shared" si="4"/>
        <v>1.2309160690147233E-3</v>
      </c>
      <c r="C140" s="234">
        <f t="shared" si="5"/>
        <v>1.2337939002802108E-3</v>
      </c>
      <c r="E140" s="235">
        <v>46077</v>
      </c>
      <c r="F140" s="236">
        <v>-1.7397236909432085E-2</v>
      </c>
      <c r="G140" s="234">
        <v>1.2337939002802117E-3</v>
      </c>
      <c r="H140" s="237"/>
    </row>
    <row r="141" spans="1:8" x14ac:dyDescent="0.25">
      <c r="A141" s="233">
        <v>140</v>
      </c>
      <c r="B141" s="234">
        <f t="shared" si="4"/>
        <v>1.2062977476344288E-3</v>
      </c>
      <c r="C141" s="234">
        <f t="shared" si="5"/>
        <v>1.2091180222746065E-3</v>
      </c>
      <c r="E141" s="235">
        <v>46076</v>
      </c>
      <c r="F141" s="236">
        <v>-1.3626298756600249E-3</v>
      </c>
      <c r="G141" s="234">
        <v>1.2091180222746074E-3</v>
      </c>
      <c r="H141" s="237"/>
    </row>
    <row r="142" spans="1:8" x14ac:dyDescent="0.25">
      <c r="A142" s="233">
        <v>141</v>
      </c>
      <c r="B142" s="234">
        <f t="shared" si="4"/>
        <v>1.1821717926817402E-3</v>
      </c>
      <c r="C142" s="234">
        <f t="shared" si="5"/>
        <v>1.1849356618291143E-3</v>
      </c>
      <c r="E142" s="235">
        <v>46073</v>
      </c>
      <c r="F142" s="236">
        <v>2.1398747390396697E-2</v>
      </c>
      <c r="G142" s="234">
        <v>1.1849356618291152E-3</v>
      </c>
      <c r="H142" s="237"/>
    </row>
    <row r="143" spans="1:8" x14ac:dyDescent="0.25">
      <c r="A143" s="233">
        <v>142</v>
      </c>
      <c r="B143" s="234">
        <f t="shared" si="4"/>
        <v>1.1585283568281053E-3</v>
      </c>
      <c r="C143" s="234">
        <f t="shared" si="5"/>
        <v>1.161236948592532E-3</v>
      </c>
      <c r="E143" s="235">
        <v>46072</v>
      </c>
      <c r="F143" s="236">
        <v>-1.5416238437821148E-2</v>
      </c>
      <c r="G143" s="234">
        <v>1.1612369485925328E-3</v>
      </c>
      <c r="H143" s="237"/>
    </row>
    <row r="144" spans="1:8" x14ac:dyDescent="0.25">
      <c r="A144" s="233">
        <v>143</v>
      </c>
      <c r="B144" s="234">
        <f t="shared" si="4"/>
        <v>1.1353577896915431E-3</v>
      </c>
      <c r="C144" s="234">
        <f t="shared" si="5"/>
        <v>1.1380122096206812E-3</v>
      </c>
      <c r="E144" s="235">
        <v>46071</v>
      </c>
      <c r="F144" s="236">
        <v>1.9916142557651971E-2</v>
      </c>
      <c r="G144" s="234">
        <v>1.138012209620682E-3</v>
      </c>
      <c r="H144" s="237"/>
    </row>
    <row r="145" spans="1:8" x14ac:dyDescent="0.25">
      <c r="A145" s="233">
        <v>144</v>
      </c>
      <c r="B145" s="234">
        <f t="shared" si="4"/>
        <v>1.1126506338977123E-3</v>
      </c>
      <c r="C145" s="234">
        <f t="shared" si="5"/>
        <v>1.1152519654282678E-3</v>
      </c>
      <c r="E145" s="235">
        <v>46070</v>
      </c>
      <c r="F145" s="236">
        <v>1.2738853503184724E-2</v>
      </c>
      <c r="G145" s="234">
        <v>1.1152519654282684E-3</v>
      </c>
      <c r="H145" s="237"/>
    </row>
    <row r="146" spans="1:8" x14ac:dyDescent="0.25">
      <c r="A146" s="233">
        <v>145</v>
      </c>
      <c r="B146" s="234">
        <f t="shared" si="4"/>
        <v>1.090397621219758E-3</v>
      </c>
      <c r="C146" s="234">
        <f t="shared" si="5"/>
        <v>1.0929469261197022E-3</v>
      </c>
      <c r="E146" s="235">
        <v>46069</v>
      </c>
      <c r="F146" s="236">
        <v>-7.8988941548183127E-3</v>
      </c>
      <c r="G146" s="234">
        <v>1.0929469261197031E-3</v>
      </c>
      <c r="H146" s="237"/>
    </row>
    <row r="147" spans="1:8" x14ac:dyDescent="0.25">
      <c r="A147" s="233">
        <v>146</v>
      </c>
      <c r="B147" s="234">
        <f t="shared" si="4"/>
        <v>1.0685896687953628E-3</v>
      </c>
      <c r="C147" s="234">
        <f t="shared" si="5"/>
        <v>1.0710879875973083E-3</v>
      </c>
      <c r="E147" s="235">
        <v>46066</v>
      </c>
      <c r="F147" s="236">
        <v>-2.5820793433652497E-2</v>
      </c>
      <c r="G147" s="234">
        <v>1.0710879875973089E-3</v>
      </c>
      <c r="H147" s="237"/>
    </row>
    <row r="148" spans="1:8" x14ac:dyDescent="0.25">
      <c r="A148" s="233">
        <v>147</v>
      </c>
      <c r="B148" s="234">
        <f t="shared" si="4"/>
        <v>1.0472178754194557E-3</v>
      </c>
      <c r="C148" s="234">
        <f t="shared" si="5"/>
        <v>1.0496662278453622E-3</v>
      </c>
      <c r="E148" s="235">
        <v>46065</v>
      </c>
      <c r="F148" s="236">
        <v>-6.9621327899474219E-3</v>
      </c>
      <c r="G148" s="234">
        <v>1.0496662278453629E-3</v>
      </c>
      <c r="H148" s="237"/>
    </row>
    <row r="149" spans="1:8" x14ac:dyDescent="0.25">
      <c r="A149" s="233">
        <v>148</v>
      </c>
      <c r="B149" s="234">
        <f t="shared" si="4"/>
        <v>1.0262735179110665E-3</v>
      </c>
      <c r="C149" s="234">
        <f t="shared" si="5"/>
        <v>1.0286729032884549E-3</v>
      </c>
      <c r="E149" s="235">
        <v>46064</v>
      </c>
      <c r="F149" s="236">
        <v>-2.6289682539682509E-2</v>
      </c>
      <c r="G149" s="234">
        <v>1.0286729032884555E-3</v>
      </c>
      <c r="H149" s="237"/>
    </row>
    <row r="150" spans="1:8" x14ac:dyDescent="0.25">
      <c r="A150" s="233">
        <v>149</v>
      </c>
      <c r="B150" s="234">
        <f t="shared" si="4"/>
        <v>1.005748047552845E-3</v>
      </c>
      <c r="C150" s="234">
        <f t="shared" si="5"/>
        <v>1.0080994452226857E-3</v>
      </c>
      <c r="E150" s="235">
        <v>46063</v>
      </c>
      <c r="F150" s="236">
        <v>-1.6531658125315489E-4</v>
      </c>
      <c r="G150" s="234">
        <v>1.0080994452226863E-3</v>
      </c>
      <c r="H150" s="237"/>
    </row>
    <row r="151" spans="1:8" x14ac:dyDescent="0.25">
      <c r="A151" s="233">
        <v>150</v>
      </c>
      <c r="B151" s="234">
        <f t="shared" si="4"/>
        <v>9.8563308660178811E-4</v>
      </c>
      <c r="C151" s="234">
        <f t="shared" si="5"/>
        <v>9.8793745631823183E-4</v>
      </c>
      <c r="E151" s="235">
        <v>46062</v>
      </c>
      <c r="F151" s="236">
        <v>1.3912168957425442E-2</v>
      </c>
      <c r="G151" s="234">
        <v>9.8793745631823248E-4</v>
      </c>
      <c r="H151" s="237"/>
    </row>
    <row r="152" spans="1:8" x14ac:dyDescent="0.25">
      <c r="A152" s="233">
        <v>151</v>
      </c>
      <c r="B152" s="234">
        <f t="shared" si="4"/>
        <v>9.6592042486975244E-4</v>
      </c>
      <c r="C152" s="234">
        <f t="shared" si="5"/>
        <v>9.6817870719186733E-4</v>
      </c>
      <c r="E152" s="235">
        <v>46059</v>
      </c>
      <c r="F152" s="236">
        <v>1.1186440677966073E-2</v>
      </c>
      <c r="G152" s="234">
        <v>9.6817870719186799E-4</v>
      </c>
      <c r="H152" s="237"/>
    </row>
    <row r="153" spans="1:8" x14ac:dyDescent="0.25">
      <c r="A153" s="233">
        <v>152</v>
      </c>
      <c r="B153" s="234">
        <f t="shared" si="4"/>
        <v>9.4660201637235719E-4</v>
      </c>
      <c r="C153" s="234">
        <f t="shared" si="5"/>
        <v>9.4881513304802983E-4</v>
      </c>
      <c r="E153" s="235">
        <v>46058</v>
      </c>
      <c r="F153" s="236">
        <v>-3.7206266318537816E-2</v>
      </c>
      <c r="G153" s="234">
        <v>9.4881513304803037E-4</v>
      </c>
      <c r="H153" s="237"/>
    </row>
    <row r="154" spans="1:8" x14ac:dyDescent="0.25">
      <c r="A154" s="233">
        <v>153</v>
      </c>
      <c r="B154" s="234">
        <f t="shared" si="4"/>
        <v>9.2766997604491015E-4</v>
      </c>
      <c r="C154" s="234">
        <f t="shared" si="5"/>
        <v>9.2983883038706932E-4</v>
      </c>
      <c r="E154" s="235">
        <v>46057</v>
      </c>
      <c r="F154" s="236">
        <v>9.2226613965744487E-3</v>
      </c>
      <c r="G154" s="234">
        <v>9.2983883038706987E-4</v>
      </c>
      <c r="H154" s="237"/>
    </row>
    <row r="155" spans="1:8" x14ac:dyDescent="0.25">
      <c r="A155" s="233">
        <v>154</v>
      </c>
      <c r="B155" s="234">
        <f t="shared" si="4"/>
        <v>9.0911657652401176E-4</v>
      </c>
      <c r="C155" s="234">
        <f t="shared" si="5"/>
        <v>9.1124205377932771E-4</v>
      </c>
      <c r="E155" s="235">
        <v>46056</v>
      </c>
      <c r="F155" s="236">
        <v>1.5554440541896633E-2</v>
      </c>
      <c r="G155" s="234">
        <v>9.1124205377932836E-4</v>
      </c>
      <c r="H155" s="237"/>
    </row>
    <row r="156" spans="1:8" x14ac:dyDescent="0.25">
      <c r="A156" s="233">
        <v>155</v>
      </c>
      <c r="B156" s="234">
        <f t="shared" si="4"/>
        <v>8.9093424499353156E-4</v>
      </c>
      <c r="C156" s="234">
        <f t="shared" si="5"/>
        <v>8.9301721270374119E-4</v>
      </c>
      <c r="E156" s="235">
        <v>46055</v>
      </c>
      <c r="F156" s="236">
        <v>2.1790144150184211E-3</v>
      </c>
      <c r="G156" s="234">
        <v>8.9301721270374174E-4</v>
      </c>
      <c r="H156" s="237"/>
    </row>
    <row r="157" spans="1:8" x14ac:dyDescent="0.25">
      <c r="A157" s="233">
        <v>156</v>
      </c>
      <c r="B157" s="234">
        <f t="shared" si="4"/>
        <v>8.7311556009366084E-4</v>
      </c>
      <c r="C157" s="234">
        <f t="shared" si="5"/>
        <v>8.7515686844966633E-4</v>
      </c>
      <c r="E157" s="235">
        <v>46052</v>
      </c>
      <c r="F157" s="236">
        <v>2.1575342465753482E-2</v>
      </c>
      <c r="G157" s="234">
        <v>8.7515686844966687E-4</v>
      </c>
      <c r="H157" s="237"/>
    </row>
    <row r="158" spans="1:8" x14ac:dyDescent="0.25">
      <c r="A158" s="233">
        <v>157</v>
      </c>
      <c r="B158" s="234">
        <f t="shared" si="4"/>
        <v>8.5565324889178766E-4</v>
      </c>
      <c r="C158" s="234">
        <f t="shared" si="5"/>
        <v>8.5765373108067299E-4</v>
      </c>
      <c r="E158" s="235">
        <v>46051</v>
      </c>
      <c r="F158" s="236">
        <v>-5.1107325383305362E-3</v>
      </c>
      <c r="G158" s="234">
        <v>8.5765373108067353E-4</v>
      </c>
      <c r="H158" s="237"/>
    </row>
    <row r="159" spans="1:8" x14ac:dyDescent="0.25">
      <c r="A159" s="233">
        <v>158</v>
      </c>
      <c r="B159" s="234">
        <f t="shared" si="4"/>
        <v>8.3854018391395192E-4</v>
      </c>
      <c r="C159" s="234">
        <f t="shared" si="5"/>
        <v>8.4050065645905952E-4</v>
      </c>
      <c r="E159" s="235">
        <v>46050</v>
      </c>
      <c r="F159" s="236">
        <v>-1.4273719563392101E-2</v>
      </c>
      <c r="G159" s="234">
        <v>8.4050065645906006E-4</v>
      </c>
      <c r="H159" s="237"/>
    </row>
    <row r="160" spans="1:8" x14ac:dyDescent="0.25">
      <c r="A160" s="233">
        <v>159</v>
      </c>
      <c r="B160" s="234">
        <f t="shared" si="4"/>
        <v>8.21769380235673E-4</v>
      </c>
      <c r="C160" s="234">
        <f t="shared" si="5"/>
        <v>8.2369064332987849E-4</v>
      </c>
      <c r="E160" s="235">
        <v>46049</v>
      </c>
      <c r="F160" s="236">
        <v>1.5172178656665602E-2</v>
      </c>
      <c r="G160" s="234">
        <v>8.2369064332987903E-4</v>
      </c>
      <c r="H160" s="237"/>
    </row>
    <row r="161" spans="1:8" x14ac:dyDescent="0.25">
      <c r="A161" s="233">
        <v>160</v>
      </c>
      <c r="B161" s="234">
        <f t="shared" si="4"/>
        <v>8.053339926309594E-4</v>
      </c>
      <c r="C161" s="234">
        <f t="shared" si="5"/>
        <v>8.0721683046328075E-4</v>
      </c>
      <c r="E161" s="235">
        <v>46048</v>
      </c>
      <c r="F161" s="236">
        <v>1.3301088270858519E-2</v>
      </c>
      <c r="G161" s="234">
        <v>8.0721683046328129E-4</v>
      </c>
      <c r="H161" s="237"/>
    </row>
    <row r="162" spans="1:8" x14ac:dyDescent="0.25">
      <c r="A162" s="233">
        <v>161</v>
      </c>
      <c r="B162" s="234">
        <f t="shared" si="4"/>
        <v>7.8922731277834021E-4</v>
      </c>
      <c r="C162" s="234">
        <f t="shared" si="5"/>
        <v>7.9107249385401517E-4</v>
      </c>
      <c r="E162" s="235">
        <v>46045</v>
      </c>
      <c r="F162" s="236">
        <v>-9.580838323353302E-3</v>
      </c>
      <c r="G162" s="234">
        <v>7.9107249385401571E-4</v>
      </c>
      <c r="H162" s="237"/>
    </row>
    <row r="163" spans="1:8" x14ac:dyDescent="0.25">
      <c r="A163" s="233">
        <v>162</v>
      </c>
      <c r="B163" s="234">
        <f t="shared" si="4"/>
        <v>7.7344276652277348E-4</v>
      </c>
      <c r="C163" s="234">
        <f t="shared" si="5"/>
        <v>7.7525104397693496E-4</v>
      </c>
      <c r="E163" s="235">
        <v>46044</v>
      </c>
      <c r="F163" s="236">
        <v>1.1245674740484343E-2</v>
      </c>
      <c r="G163" s="234">
        <v>7.752510439769354E-4</v>
      </c>
      <c r="H163" s="237"/>
    </row>
    <row r="164" spans="1:8" x14ac:dyDescent="0.25">
      <c r="A164" s="233">
        <v>163</v>
      </c>
      <c r="B164" s="234">
        <f t="shared" si="4"/>
        <v>7.57973911192318E-4</v>
      </c>
      <c r="C164" s="234">
        <f t="shared" si="5"/>
        <v>7.5974602309739623E-4</v>
      </c>
      <c r="E164" s="235">
        <v>46043</v>
      </c>
      <c r="F164" s="236">
        <v>4.3440486533449793E-3</v>
      </c>
      <c r="G164" s="234">
        <v>7.5974602309739677E-4</v>
      </c>
      <c r="H164" s="237"/>
    </row>
    <row r="165" spans="1:8" x14ac:dyDescent="0.25">
      <c r="A165" s="233">
        <v>164</v>
      </c>
      <c r="B165" s="234">
        <f t="shared" si="4"/>
        <v>7.4281443296847147E-4</v>
      </c>
      <c r="C165" s="234">
        <f t="shared" si="5"/>
        <v>7.4455110263544808E-4</v>
      </c>
      <c r="E165" s="235">
        <v>46042</v>
      </c>
      <c r="F165" s="236">
        <v>-2.4410917104594022E-2</v>
      </c>
      <c r="G165" s="234">
        <v>7.4455110263544862E-4</v>
      </c>
      <c r="H165" s="237"/>
    </row>
    <row r="166" spans="1:8" x14ac:dyDescent="0.25">
      <c r="A166" s="233">
        <v>165</v>
      </c>
      <c r="B166" s="234">
        <f t="shared" si="4"/>
        <v>7.279581443091019E-4</v>
      </c>
      <c r="C166" s="234">
        <f t="shared" si="5"/>
        <v>7.2966008058273897E-4</v>
      </c>
      <c r="E166" s="235">
        <v>46041</v>
      </c>
      <c r="F166" s="236">
        <v>-6.9023569023569644E-3</v>
      </c>
      <c r="G166" s="234">
        <v>7.2966008058273951E-4</v>
      </c>
      <c r="H166" s="237"/>
    </row>
    <row r="167" spans="1:8" x14ac:dyDescent="0.25">
      <c r="A167" s="233">
        <v>166</v>
      </c>
      <c r="B167" s="234">
        <f t="shared" si="4"/>
        <v>7.1339898142291989E-4</v>
      </c>
      <c r="C167" s="234">
        <f t="shared" si="5"/>
        <v>7.1506687897108427E-4</v>
      </c>
      <c r="E167" s="235">
        <v>46038</v>
      </c>
      <c r="F167" s="236">
        <v>-1.0659560293137771E-2</v>
      </c>
      <c r="G167" s="234">
        <v>7.1506687897108471E-4</v>
      </c>
      <c r="H167" s="237"/>
    </row>
    <row r="168" spans="1:8" x14ac:dyDescent="0.25">
      <c r="A168" s="233">
        <v>167</v>
      </c>
      <c r="B168" s="234">
        <f t="shared" si="4"/>
        <v>6.9913100179446147E-4</v>
      </c>
      <c r="C168" s="234">
        <f t="shared" si="5"/>
        <v>7.0076554139166252E-4</v>
      </c>
      <c r="E168" s="235">
        <v>46037</v>
      </c>
      <c r="F168" s="236">
        <v>5.1900217646073492E-3</v>
      </c>
      <c r="G168" s="234">
        <v>7.0076554139166306E-4</v>
      </c>
      <c r="H168" s="237"/>
    </row>
    <row r="169" spans="1:8" x14ac:dyDescent="0.25">
      <c r="A169" s="233">
        <v>168</v>
      </c>
      <c r="B169" s="234">
        <f t="shared" si="4"/>
        <v>6.8514838175857235E-4</v>
      </c>
      <c r="C169" s="234">
        <f t="shared" si="5"/>
        <v>6.8675023056382939E-4</v>
      </c>
      <c r="E169" s="235">
        <v>46036</v>
      </c>
      <c r="F169" s="236">
        <v>-2.8380634390651666E-3</v>
      </c>
      <c r="G169" s="234">
        <v>6.8675023056382982E-4</v>
      </c>
      <c r="H169" s="237"/>
    </row>
    <row r="170" spans="1:8" x14ac:dyDescent="0.25">
      <c r="A170" s="233">
        <v>169</v>
      </c>
      <c r="B170" s="234">
        <f t="shared" si="4"/>
        <v>6.7144541412340073E-4</v>
      </c>
      <c r="C170" s="234">
        <f t="shared" si="5"/>
        <v>6.7301522595255268E-4</v>
      </c>
      <c r="E170" s="235">
        <v>46035</v>
      </c>
      <c r="F170" s="236">
        <v>-1.6691704222991917E-4</v>
      </c>
      <c r="G170" s="234">
        <v>6.7301522595255312E-4</v>
      </c>
      <c r="H170" s="237"/>
    </row>
    <row r="171" spans="1:8" x14ac:dyDescent="0.25">
      <c r="A171" s="233">
        <v>170</v>
      </c>
      <c r="B171" s="234">
        <f t="shared" si="4"/>
        <v>6.5801650584093282E-4</v>
      </c>
      <c r="C171" s="234">
        <f t="shared" si="5"/>
        <v>6.5955492143350168E-4</v>
      </c>
      <c r="E171" s="235">
        <v>46034</v>
      </c>
      <c r="F171" s="236">
        <v>1.0457075392140225E-2</v>
      </c>
      <c r="G171" s="234">
        <v>6.5955492143350211E-4</v>
      </c>
      <c r="H171" s="237"/>
    </row>
    <row r="172" spans="1:8" x14ac:dyDescent="0.25">
      <c r="A172" s="233">
        <v>171</v>
      </c>
      <c r="B172" s="234">
        <f t="shared" si="4"/>
        <v>6.4485617572411405E-4</v>
      </c>
      <c r="C172" s="234">
        <f t="shared" si="5"/>
        <v>6.4636382300483155E-4</v>
      </c>
      <c r="E172" s="235">
        <v>46031</v>
      </c>
      <c r="F172" s="236">
        <v>-2.6913372582001703E-3</v>
      </c>
      <c r="G172" s="234">
        <v>6.4636382300483199E-4</v>
      </c>
      <c r="H172" s="237"/>
    </row>
    <row r="173" spans="1:8" x14ac:dyDescent="0.25">
      <c r="A173" s="233">
        <v>172</v>
      </c>
      <c r="B173" s="234">
        <f t="shared" si="4"/>
        <v>6.3195905220963177E-4</v>
      </c>
      <c r="C173" s="234">
        <f t="shared" si="5"/>
        <v>6.3343654654473495E-4</v>
      </c>
      <c r="E173" s="235">
        <v>46030</v>
      </c>
      <c r="F173" s="236">
        <v>6.4330455391908336E-3</v>
      </c>
      <c r="G173" s="234">
        <v>6.3343654654473538E-4</v>
      </c>
      <c r="H173" s="237"/>
    </row>
    <row r="174" spans="1:8" x14ac:dyDescent="0.25">
      <c r="A174" s="233">
        <v>173</v>
      </c>
      <c r="B174" s="234">
        <f t="shared" si="4"/>
        <v>6.1931987116543917E-4</v>
      </c>
      <c r="C174" s="234">
        <f t="shared" si="5"/>
        <v>6.2076781561384029E-4</v>
      </c>
      <c r="E174" s="235">
        <v>46029</v>
      </c>
      <c r="F174" s="236">
        <v>-1.2042147516307085E-2</v>
      </c>
      <c r="G174" s="234">
        <v>6.2076781561384072E-4</v>
      </c>
      <c r="H174" s="237"/>
    </row>
    <row r="175" spans="1:8" x14ac:dyDescent="0.25">
      <c r="A175" s="233">
        <v>174</v>
      </c>
      <c r="B175" s="234">
        <f t="shared" si="4"/>
        <v>6.0693347374213031E-4</v>
      </c>
      <c r="C175" s="234">
        <f t="shared" si="5"/>
        <v>6.0835245930156341E-4</v>
      </c>
      <c r="E175" s="235">
        <v>46028</v>
      </c>
      <c r="F175" s="236">
        <v>-1.0099337748344362E-2</v>
      </c>
      <c r="G175" s="234">
        <v>6.0835245930156373E-4</v>
      </c>
      <c r="H175" s="237"/>
    </row>
    <row r="176" spans="1:8" x14ac:dyDescent="0.25">
      <c r="A176" s="233">
        <v>175</v>
      </c>
      <c r="B176" s="234">
        <f t="shared" si="4"/>
        <v>5.9479480426728769E-4</v>
      </c>
      <c r="C176" s="234">
        <f t="shared" si="5"/>
        <v>5.9618541011553208E-4</v>
      </c>
      <c r="E176" s="235">
        <v>46027</v>
      </c>
      <c r="F176" s="236">
        <v>1.4103425117528479E-2</v>
      </c>
      <c r="G176" s="234">
        <v>5.9618541011553252E-4</v>
      </c>
      <c r="H176" s="237"/>
    </row>
    <row r="177" spans="1:8" x14ac:dyDescent="0.25">
      <c r="A177" s="233">
        <v>176</v>
      </c>
      <c r="B177" s="234">
        <f t="shared" si="4"/>
        <v>5.8289890818194186E-4</v>
      </c>
      <c r="C177" s="234">
        <f t="shared" si="5"/>
        <v>5.8426170191322143E-4</v>
      </c>
      <c r="E177" s="235">
        <v>46024</v>
      </c>
      <c r="F177" s="236">
        <v>5.9111636547880663E-3</v>
      </c>
      <c r="G177" s="234">
        <v>5.8426170191322175E-4</v>
      </c>
      <c r="H177" s="237"/>
    </row>
    <row r="178" spans="1:8" x14ac:dyDescent="0.25">
      <c r="A178" s="233">
        <v>177</v>
      </c>
      <c r="B178" s="234">
        <f t="shared" si="4"/>
        <v>5.7124093001830313E-4</v>
      </c>
      <c r="C178" s="234">
        <f t="shared" si="5"/>
        <v>5.7257646787495708E-4</v>
      </c>
      <c r="E178" s="235">
        <v>46023</v>
      </c>
      <c r="F178" s="236">
        <v>0</v>
      </c>
      <c r="G178" s="234">
        <v>5.7257646787495741E-4</v>
      </c>
      <c r="H178" s="237"/>
    </row>
    <row r="179" spans="1:8" x14ac:dyDescent="0.25">
      <c r="A179" s="233">
        <v>178</v>
      </c>
      <c r="B179" s="234">
        <f t="shared" si="4"/>
        <v>5.5981611141793703E-4</v>
      </c>
      <c r="C179" s="234">
        <f t="shared" si="5"/>
        <v>5.6112493851745784E-4</v>
      </c>
      <c r="E179" s="235">
        <v>46022</v>
      </c>
      <c r="F179" s="236">
        <v>0</v>
      </c>
      <c r="G179" s="234">
        <v>5.6112493851745828E-4</v>
      </c>
      <c r="H179" s="237"/>
    </row>
    <row r="180" spans="1:8" x14ac:dyDescent="0.25">
      <c r="A180" s="233">
        <v>179</v>
      </c>
      <c r="B180" s="234">
        <f t="shared" si="4"/>
        <v>5.4861978918957824E-4</v>
      </c>
      <c r="C180" s="234">
        <f t="shared" si="5"/>
        <v>5.4990243974710864E-4</v>
      </c>
      <c r="E180" s="235">
        <v>46021</v>
      </c>
      <c r="F180" s="236">
        <v>1.4217197670435113E-2</v>
      </c>
      <c r="G180" s="234">
        <v>5.4990243974710907E-4</v>
      </c>
      <c r="H180" s="237"/>
    </row>
    <row r="181" spans="1:8" x14ac:dyDescent="0.25">
      <c r="A181" s="233">
        <v>180</v>
      </c>
      <c r="B181" s="234">
        <f t="shared" si="4"/>
        <v>5.3764739340578672E-4</v>
      </c>
      <c r="C181" s="234">
        <f t="shared" si="5"/>
        <v>5.3890439095216657E-4</v>
      </c>
      <c r="E181" s="235">
        <v>46020</v>
      </c>
      <c r="F181" s="236">
        <v>-5.6208482370976596E-3</v>
      </c>
      <c r="G181" s="234">
        <v>5.389043909521669E-4</v>
      </c>
      <c r="H181" s="237"/>
    </row>
    <row r="182" spans="1:8" x14ac:dyDescent="0.25">
      <c r="A182" s="233">
        <v>181</v>
      </c>
      <c r="B182" s="234">
        <f t="shared" si="4"/>
        <v>5.2689444553767097E-4</v>
      </c>
      <c r="C182" s="234">
        <f t="shared" si="5"/>
        <v>5.2812630313312317E-4</v>
      </c>
      <c r="E182" s="235">
        <v>46017</v>
      </c>
      <c r="F182" s="236">
        <v>0</v>
      </c>
      <c r="G182" s="234">
        <v>5.281263031331236E-4</v>
      </c>
      <c r="H182" s="237"/>
    </row>
    <row r="183" spans="1:8" x14ac:dyDescent="0.25">
      <c r="A183" s="233">
        <v>182</v>
      </c>
      <c r="B183" s="234">
        <f t="shared" si="4"/>
        <v>5.1635655662691756E-4</v>
      </c>
      <c r="C183" s="234">
        <f t="shared" si="5"/>
        <v>5.1756377707046078E-4</v>
      </c>
      <c r="E183" s="235">
        <v>46016</v>
      </c>
      <c r="F183" s="236">
        <v>0</v>
      </c>
      <c r="G183" s="234">
        <v>5.1756377707046111E-4</v>
      </c>
      <c r="H183" s="237"/>
    </row>
    <row r="184" spans="1:8" x14ac:dyDescent="0.25">
      <c r="A184" s="233">
        <v>183</v>
      </c>
      <c r="B184" s="234">
        <f t="shared" si="4"/>
        <v>5.0602942549437917E-4</v>
      </c>
      <c r="C184" s="234">
        <f t="shared" si="5"/>
        <v>5.0721250152905152E-4</v>
      </c>
      <c r="E184" s="235">
        <v>46015</v>
      </c>
      <c r="F184" s="236">
        <v>0</v>
      </c>
      <c r="G184" s="234">
        <v>5.0721250152905184E-4</v>
      </c>
      <c r="H184" s="237"/>
    </row>
    <row r="185" spans="1:8" x14ac:dyDescent="0.25">
      <c r="A185" s="233">
        <v>184</v>
      </c>
      <c r="B185" s="234">
        <f t="shared" si="4"/>
        <v>4.9590883698449146E-4</v>
      </c>
      <c r="C185" s="234">
        <f t="shared" si="5"/>
        <v>4.970682514984703E-4</v>
      </c>
      <c r="E185" s="235">
        <v>46014</v>
      </c>
      <c r="F185" s="236">
        <v>-1.8701122067322736E-3</v>
      </c>
      <c r="G185" s="234">
        <v>4.9706825149847063E-4</v>
      </c>
      <c r="H185" s="237"/>
    </row>
    <row r="186" spans="1:8" x14ac:dyDescent="0.25">
      <c r="A186" s="233">
        <v>185</v>
      </c>
      <c r="B186" s="234">
        <f t="shared" si="4"/>
        <v>4.859906602448017E-4</v>
      </c>
      <c r="C186" s="234">
        <f t="shared" si="5"/>
        <v>4.8712688646850098E-4</v>
      </c>
      <c r="E186" s="235">
        <v>46013</v>
      </c>
      <c r="F186" s="236">
        <v>-5.410889414947587E-3</v>
      </c>
      <c r="G186" s="234">
        <v>4.871268864685013E-4</v>
      </c>
      <c r="H186" s="237"/>
    </row>
    <row r="187" spans="1:8" x14ac:dyDescent="0.25">
      <c r="A187" s="233">
        <v>186</v>
      </c>
      <c r="B187" s="234">
        <f t="shared" si="4"/>
        <v>4.762708470399056E-4</v>
      </c>
      <c r="C187" s="234">
        <f t="shared" si="5"/>
        <v>4.7738434873913091E-4</v>
      </c>
      <c r="E187" s="235">
        <v>46010</v>
      </c>
      <c r="F187" s="236">
        <v>5.0985723997279669E-3</v>
      </c>
      <c r="G187" s="234">
        <v>4.7738434873913124E-4</v>
      </c>
      <c r="H187" s="237"/>
    </row>
    <row r="188" spans="1:8" x14ac:dyDescent="0.25">
      <c r="A188" s="233">
        <v>187</v>
      </c>
      <c r="B188" s="234">
        <f t="shared" si="4"/>
        <v>4.667454300991075E-4</v>
      </c>
      <c r="C188" s="234">
        <f t="shared" si="5"/>
        <v>4.678366617643483E-4</v>
      </c>
      <c r="E188" s="235">
        <v>46009</v>
      </c>
      <c r="F188" s="236">
        <v>9.2624356775300627E-3</v>
      </c>
      <c r="G188" s="234">
        <v>4.6783666176434863E-4</v>
      </c>
      <c r="H188" s="237"/>
    </row>
    <row r="189" spans="1:8" x14ac:dyDescent="0.25">
      <c r="A189" s="233">
        <v>188</v>
      </c>
      <c r="B189" s="234">
        <f t="shared" si="4"/>
        <v>4.5741052149712532E-4</v>
      </c>
      <c r="C189" s="234">
        <f t="shared" si="5"/>
        <v>4.5847992852906134E-4</v>
      </c>
      <c r="E189" s="235">
        <v>46008</v>
      </c>
      <c r="F189" s="236">
        <v>8.1272695832612322E-3</v>
      </c>
      <c r="G189" s="234">
        <v>4.5847992852906161E-4</v>
      </c>
      <c r="H189" s="237"/>
    </row>
    <row r="190" spans="1:8" x14ac:dyDescent="0.25">
      <c r="A190" s="233">
        <v>189</v>
      </c>
      <c r="B190" s="234">
        <f t="shared" si="4"/>
        <v>4.482623110671827E-4</v>
      </c>
      <c r="C190" s="234">
        <f t="shared" si="5"/>
        <v>4.4931032995847999E-4</v>
      </c>
      <c r="E190" s="235">
        <v>46007</v>
      </c>
      <c r="F190" s="236">
        <v>-1.0364484366901605E-3</v>
      </c>
      <c r="G190" s="234">
        <v>4.4931032995848026E-4</v>
      </c>
      <c r="H190" s="237"/>
    </row>
    <row r="191" spans="1:8" x14ac:dyDescent="0.25">
      <c r="A191" s="233">
        <v>190</v>
      </c>
      <c r="B191" s="234">
        <f t="shared" si="4"/>
        <v>4.392970648458391E-4</v>
      </c>
      <c r="C191" s="234">
        <f t="shared" si="5"/>
        <v>4.4032412335931042E-4</v>
      </c>
      <c r="E191" s="235">
        <v>46006</v>
      </c>
      <c r="F191" s="236">
        <v>2.1167754454048355E-2</v>
      </c>
      <c r="G191" s="234">
        <v>4.4032412335931074E-4</v>
      </c>
      <c r="H191" s="237"/>
    </row>
    <row r="192" spans="1:8" x14ac:dyDescent="0.25">
      <c r="A192" s="233">
        <v>191</v>
      </c>
      <c r="B192" s="234">
        <f t="shared" si="4"/>
        <v>4.3051112354892235E-4</v>
      </c>
      <c r="C192" s="234">
        <f t="shared" si="5"/>
        <v>4.3151764089212422E-4</v>
      </c>
      <c r="E192" s="235">
        <v>46003</v>
      </c>
      <c r="F192" s="236">
        <v>-9.6086652690427331E-3</v>
      </c>
      <c r="G192" s="234">
        <v>4.3151764089212455E-4</v>
      </c>
      <c r="H192" s="237"/>
    </row>
    <row r="193" spans="1:8" x14ac:dyDescent="0.25">
      <c r="A193" s="233">
        <v>192</v>
      </c>
      <c r="B193" s="234">
        <f t="shared" si="4"/>
        <v>4.2190090107794388E-4</v>
      </c>
      <c r="C193" s="234">
        <f t="shared" si="5"/>
        <v>4.2288728807428176E-4</v>
      </c>
      <c r="E193" s="235">
        <v>46002</v>
      </c>
      <c r="F193" s="236">
        <v>1.5974440894568665E-2</v>
      </c>
      <c r="G193" s="234">
        <v>4.2288728807428203E-4</v>
      </c>
      <c r="H193" s="237"/>
    </row>
    <row r="194" spans="1:8" x14ac:dyDescent="0.25">
      <c r="A194" s="233">
        <v>193</v>
      </c>
      <c r="B194" s="234">
        <f t="shared" ref="B194:B257" si="6">(1-$K$4)*$K$4^(A194-1)</f>
        <v>4.1346288305638498E-4</v>
      </c>
      <c r="C194" s="234">
        <f t="shared" si="5"/>
        <v>4.1442954231279608E-4</v>
      </c>
      <c r="E194" s="235">
        <v>46001</v>
      </c>
      <c r="F194" s="236">
        <v>-6.5244225004408253E-3</v>
      </c>
      <c r="G194" s="234">
        <v>4.1442954231279635E-4</v>
      </c>
      <c r="H194" s="237"/>
    </row>
    <row r="195" spans="1:8" x14ac:dyDescent="0.25">
      <c r="A195" s="233">
        <v>194</v>
      </c>
      <c r="B195" s="234">
        <f t="shared" si="6"/>
        <v>4.0519362539525726E-4</v>
      </c>
      <c r="C195" s="234">
        <f t="shared" ref="C195:C258" si="7">B195/SUM($B$2:$B$301)</f>
        <v>4.0614095146654014E-4</v>
      </c>
      <c r="E195" s="235">
        <v>46000</v>
      </c>
      <c r="F195" s="236">
        <v>8.5363684865730118E-3</v>
      </c>
      <c r="G195" s="234">
        <v>4.0614095146654041E-4</v>
      </c>
      <c r="H195" s="237"/>
    </row>
    <row r="196" spans="1:8" x14ac:dyDescent="0.25">
      <c r="A196" s="233">
        <v>195</v>
      </c>
      <c r="B196" s="234">
        <f t="shared" si="6"/>
        <v>3.9708975288735212E-4</v>
      </c>
      <c r="C196" s="234">
        <f t="shared" si="7"/>
        <v>3.9801813243720935E-4</v>
      </c>
      <c r="E196" s="235">
        <v>45999</v>
      </c>
      <c r="F196" s="236">
        <v>1.7815784785319413E-3</v>
      </c>
      <c r="G196" s="234">
        <v>3.9801813243720962E-4</v>
      </c>
      <c r="H196" s="237"/>
    </row>
    <row r="197" spans="1:8" x14ac:dyDescent="0.25">
      <c r="A197" s="233">
        <v>196</v>
      </c>
      <c r="B197" s="234">
        <f t="shared" si="6"/>
        <v>3.8914795782960513E-4</v>
      </c>
      <c r="C197" s="234">
        <f t="shared" si="7"/>
        <v>3.900577697884652E-4</v>
      </c>
      <c r="E197" s="235">
        <v>45996</v>
      </c>
      <c r="F197" s="236">
        <v>-8.8999644001422091E-4</v>
      </c>
      <c r="G197" s="234">
        <v>3.9005776978846547E-4</v>
      </c>
      <c r="H197" s="237"/>
    </row>
    <row r="198" spans="1:8" x14ac:dyDescent="0.25">
      <c r="A198" s="233">
        <v>197</v>
      </c>
      <c r="B198" s="234">
        <f t="shared" si="6"/>
        <v>3.8136499867301297E-4</v>
      </c>
      <c r="C198" s="234">
        <f t="shared" si="7"/>
        <v>3.8225661439269582E-4</v>
      </c>
      <c r="E198" s="235">
        <v>45995</v>
      </c>
      <c r="F198" s="236">
        <v>6.4493013256898025E-3</v>
      </c>
      <c r="G198" s="234">
        <v>3.822566143926961E-4</v>
      </c>
      <c r="H198" s="237"/>
    </row>
    <row r="199" spans="1:8" x14ac:dyDescent="0.25">
      <c r="A199" s="233">
        <v>198</v>
      </c>
      <c r="B199" s="234">
        <f t="shared" si="6"/>
        <v>3.7373769869955266E-4</v>
      </c>
      <c r="C199" s="234">
        <f t="shared" si="7"/>
        <v>3.746114821048419E-4</v>
      </c>
      <c r="E199" s="235">
        <v>45994</v>
      </c>
      <c r="F199" s="236">
        <v>-3.3922513836815082E-3</v>
      </c>
      <c r="G199" s="234">
        <v>3.7461148210484211E-4</v>
      </c>
      <c r="H199" s="237"/>
    </row>
    <row r="200" spans="1:8" x14ac:dyDescent="0.25">
      <c r="A200" s="233">
        <v>199</v>
      </c>
      <c r="B200" s="234">
        <f t="shared" si="6"/>
        <v>3.6626294472556157E-4</v>
      </c>
      <c r="C200" s="234">
        <f t="shared" si="7"/>
        <v>3.67119252462745E-4</v>
      </c>
      <c r="E200" s="235">
        <v>45993</v>
      </c>
      <c r="F200" s="236">
        <v>4.6636771300448071E-3</v>
      </c>
      <c r="G200" s="234">
        <v>3.6711925246274527E-4</v>
      </c>
      <c r="H200" s="237"/>
    </row>
    <row r="201" spans="1:8" x14ac:dyDescent="0.25">
      <c r="A201" s="233">
        <v>200</v>
      </c>
      <c r="B201" s="234">
        <f t="shared" si="6"/>
        <v>3.5893768583105035E-4</v>
      </c>
      <c r="C201" s="234">
        <f t="shared" si="7"/>
        <v>3.5977686741349012E-4</v>
      </c>
      <c r="E201" s="235">
        <v>45992</v>
      </c>
      <c r="F201" s="236">
        <v>-1.9692087361260508E-3</v>
      </c>
      <c r="G201" s="234">
        <v>3.5977686741349034E-4</v>
      </c>
      <c r="H201" s="237"/>
    </row>
    <row r="202" spans="1:8" x14ac:dyDescent="0.25">
      <c r="A202" s="233">
        <v>201</v>
      </c>
      <c r="B202" s="234">
        <f t="shared" si="6"/>
        <v>3.5175893211442935E-4</v>
      </c>
      <c r="C202" s="234">
        <f t="shared" si="7"/>
        <v>3.525813300652203E-4</v>
      </c>
      <c r="E202" s="235">
        <v>45989</v>
      </c>
      <c r="F202" s="236">
        <v>1.7934002869441671E-3</v>
      </c>
      <c r="G202" s="234">
        <v>3.5258133006522058E-4</v>
      </c>
      <c r="H202" s="237"/>
    </row>
    <row r="203" spans="1:8" x14ac:dyDescent="0.25">
      <c r="A203" s="233">
        <v>202</v>
      </c>
      <c r="B203" s="234">
        <f t="shared" si="6"/>
        <v>3.447237534721407E-4</v>
      </c>
      <c r="C203" s="234">
        <f t="shared" si="7"/>
        <v>3.4552970346391588E-4</v>
      </c>
      <c r="E203" s="235">
        <v>45988</v>
      </c>
      <c r="F203" s="236">
        <v>-1.4326647564469929E-3</v>
      </c>
      <c r="G203" s="234">
        <v>3.455297034639161E-4</v>
      </c>
      <c r="H203" s="237"/>
    </row>
    <row r="204" spans="1:8" x14ac:dyDescent="0.25">
      <c r="A204" s="233">
        <v>203</v>
      </c>
      <c r="B204" s="234">
        <f t="shared" si="6"/>
        <v>3.3782927840269792E-4</v>
      </c>
      <c r="C204" s="234">
        <f t="shared" si="7"/>
        <v>3.3861910939463757E-4</v>
      </c>
      <c r="E204" s="235">
        <v>45987</v>
      </c>
      <c r="F204" s="236">
        <v>1.3614086041023649E-2</v>
      </c>
      <c r="G204" s="234">
        <v>3.3861910939463779E-4</v>
      </c>
      <c r="H204" s="237"/>
    </row>
    <row r="205" spans="1:8" x14ac:dyDescent="0.25">
      <c r="A205" s="233">
        <v>204</v>
      </c>
      <c r="B205" s="234">
        <f t="shared" si="6"/>
        <v>3.3107269283464395E-4</v>
      </c>
      <c r="C205" s="234">
        <f t="shared" si="7"/>
        <v>3.3184672720674481E-4</v>
      </c>
      <c r="E205" s="235">
        <v>45986</v>
      </c>
      <c r="F205" s="236">
        <v>1.1753902662993582E-2</v>
      </c>
      <c r="G205" s="234">
        <v>3.3184672720674502E-4</v>
      </c>
      <c r="H205" s="237"/>
    </row>
    <row r="206" spans="1:8" x14ac:dyDescent="0.25">
      <c r="A206" s="233">
        <v>205</v>
      </c>
      <c r="B206" s="234">
        <f t="shared" si="6"/>
        <v>3.2445123897795105E-4</v>
      </c>
      <c r="C206" s="234">
        <f t="shared" si="7"/>
        <v>3.2520979266260989E-4</v>
      </c>
      <c r="E206" s="235">
        <v>45985</v>
      </c>
      <c r="F206" s="236">
        <v>-3.0966364121729754E-2</v>
      </c>
      <c r="G206" s="234">
        <v>3.2520979266261011E-4</v>
      </c>
      <c r="H206" s="237"/>
    </row>
    <row r="207" spans="1:8" x14ac:dyDescent="0.25">
      <c r="A207" s="233">
        <v>206</v>
      </c>
      <c r="B207" s="234">
        <f t="shared" si="6"/>
        <v>3.1796221419839196E-4</v>
      </c>
      <c r="C207" s="234">
        <f t="shared" si="7"/>
        <v>3.1870559680935765E-4</v>
      </c>
      <c r="E207" s="235">
        <v>45982</v>
      </c>
      <c r="F207" s="236">
        <v>-4.782146652497367E-3</v>
      </c>
      <c r="G207" s="234">
        <v>3.1870559680935781E-4</v>
      </c>
      <c r="H207" s="237"/>
    </row>
    <row r="208" spans="1:8" x14ac:dyDescent="0.25">
      <c r="A208" s="233">
        <v>207</v>
      </c>
      <c r="B208" s="234">
        <f t="shared" si="6"/>
        <v>3.1160296991442413E-4</v>
      </c>
      <c r="C208" s="234">
        <f t="shared" si="7"/>
        <v>3.1233148487317048E-4</v>
      </c>
      <c r="E208" s="235">
        <v>45981</v>
      </c>
      <c r="F208" s="236">
        <v>9.4761308778830572E-3</v>
      </c>
      <c r="G208" s="234">
        <v>3.123314848731707E-4</v>
      </c>
      <c r="H208" s="237"/>
    </row>
    <row r="209" spans="1:8" x14ac:dyDescent="0.25">
      <c r="A209" s="233">
        <v>208</v>
      </c>
      <c r="B209" s="234">
        <f t="shared" si="6"/>
        <v>3.053709105161357E-4</v>
      </c>
      <c r="C209" s="234">
        <f t="shared" si="7"/>
        <v>3.0608485517570714E-4</v>
      </c>
      <c r="E209" s="235">
        <v>45980</v>
      </c>
      <c r="F209" s="236">
        <v>6.2972292191436022E-3</v>
      </c>
      <c r="G209" s="234">
        <v>3.060848551757073E-4</v>
      </c>
      <c r="H209" s="237"/>
    </row>
    <row r="210" spans="1:8" x14ac:dyDescent="0.25">
      <c r="A210" s="233">
        <v>209</v>
      </c>
      <c r="B210" s="234">
        <f t="shared" si="6"/>
        <v>2.9926349230581295E-4</v>
      </c>
      <c r="C210" s="234">
        <f t="shared" si="7"/>
        <v>2.9996315807219296E-4</v>
      </c>
      <c r="E210" s="235">
        <v>45979</v>
      </c>
      <c r="F210" s="236">
        <v>-2.950934171468491E-2</v>
      </c>
      <c r="G210" s="234">
        <v>2.9996315807219313E-4</v>
      </c>
      <c r="H210" s="237"/>
    </row>
    <row r="211" spans="1:8" x14ac:dyDescent="0.25">
      <c r="A211" s="233">
        <v>210</v>
      </c>
      <c r="B211" s="234">
        <f t="shared" si="6"/>
        <v>2.9327822245969672E-4</v>
      </c>
      <c r="C211" s="234">
        <f t="shared" si="7"/>
        <v>2.9396389491074913E-4</v>
      </c>
      <c r="E211" s="235">
        <v>45978</v>
      </c>
      <c r="F211" s="236">
        <v>-1.1734253666954205E-2</v>
      </c>
      <c r="G211" s="234">
        <v>2.939638949107493E-4</v>
      </c>
      <c r="H211" s="237"/>
    </row>
    <row r="212" spans="1:8" x14ac:dyDescent="0.25">
      <c r="A212" s="233">
        <v>211</v>
      </c>
      <c r="B212" s="234">
        <f t="shared" si="6"/>
        <v>2.8741265801050277E-4</v>
      </c>
      <c r="C212" s="234">
        <f t="shared" si="7"/>
        <v>2.8808461701253408E-4</v>
      </c>
      <c r="E212" s="235">
        <v>45975</v>
      </c>
      <c r="F212" s="236">
        <v>-3.0936454849498408E-2</v>
      </c>
      <c r="G212" s="234">
        <v>2.880846170125343E-4</v>
      </c>
      <c r="H212" s="237"/>
    </row>
    <row r="213" spans="1:8" x14ac:dyDescent="0.25">
      <c r="A213" s="233">
        <v>212</v>
      </c>
      <c r="B213" s="234">
        <f t="shared" si="6"/>
        <v>2.8166440485029266E-4</v>
      </c>
      <c r="C213" s="234">
        <f t="shared" si="7"/>
        <v>2.823229246722834E-4</v>
      </c>
      <c r="E213" s="235">
        <v>45974</v>
      </c>
      <c r="F213" s="236">
        <v>6.7340067340067398E-3</v>
      </c>
      <c r="G213" s="234">
        <v>2.8232292467228356E-4</v>
      </c>
      <c r="H213" s="237"/>
    </row>
    <row r="214" spans="1:8" x14ac:dyDescent="0.25">
      <c r="A214" s="233">
        <v>213</v>
      </c>
      <c r="B214" s="234">
        <f t="shared" si="6"/>
        <v>2.7603111675328688E-4</v>
      </c>
      <c r="C214" s="234">
        <f t="shared" si="7"/>
        <v>2.7667646617883778E-4</v>
      </c>
      <c r="E214" s="235">
        <v>45973</v>
      </c>
      <c r="F214" s="236">
        <v>1.5905592611595683E-2</v>
      </c>
      <c r="G214" s="234">
        <v>2.7667646617883794E-4</v>
      </c>
      <c r="H214" s="237"/>
    </row>
    <row r="215" spans="1:8" x14ac:dyDescent="0.25">
      <c r="A215" s="233">
        <v>214</v>
      </c>
      <c r="B215" s="234">
        <f t="shared" si="6"/>
        <v>2.7051049441822106E-4</v>
      </c>
      <c r="C215" s="234">
        <f t="shared" si="7"/>
        <v>2.7114293685526094E-4</v>
      </c>
      <c r="E215" s="235">
        <v>45972</v>
      </c>
      <c r="F215" s="236">
        <v>1.33448873483537E-2</v>
      </c>
      <c r="G215" s="234">
        <v>2.7114293685526111E-4</v>
      </c>
      <c r="H215" s="237"/>
    </row>
    <row r="216" spans="1:8" x14ac:dyDescent="0.25">
      <c r="A216" s="233">
        <v>215</v>
      </c>
      <c r="B216" s="234">
        <f t="shared" si="6"/>
        <v>2.6510028452985665E-4</v>
      </c>
      <c r="C216" s="234">
        <f t="shared" si="7"/>
        <v>2.6572007811815571E-4</v>
      </c>
      <c r="E216" s="235">
        <v>45971</v>
      </c>
      <c r="F216" s="236">
        <v>3.5534816941852031E-2</v>
      </c>
      <c r="G216" s="234">
        <v>2.6572007811815593E-4</v>
      </c>
      <c r="H216" s="237"/>
    </row>
    <row r="217" spans="1:8" x14ac:dyDescent="0.25">
      <c r="A217" s="233">
        <v>216</v>
      </c>
      <c r="B217" s="234">
        <f t="shared" si="6"/>
        <v>2.5979827883925951E-4</v>
      </c>
      <c r="C217" s="234">
        <f t="shared" si="7"/>
        <v>2.6040567655579263E-4</v>
      </c>
      <c r="E217" s="235">
        <v>45968</v>
      </c>
      <c r="F217" s="236">
        <v>-7.1736011477753936E-4</v>
      </c>
      <c r="G217" s="234">
        <v>2.6040567655579279E-4</v>
      </c>
      <c r="H217" s="237"/>
    </row>
    <row r="218" spans="1:8" x14ac:dyDescent="0.25">
      <c r="A218" s="233">
        <v>217</v>
      </c>
      <c r="B218" s="234">
        <f t="shared" si="6"/>
        <v>2.5460231326247432E-4</v>
      </c>
      <c r="C218" s="234">
        <f t="shared" si="7"/>
        <v>2.5519756302467677E-4</v>
      </c>
      <c r="E218" s="235">
        <v>45967</v>
      </c>
      <c r="F218" s="236">
        <v>-5.5288032816123737E-3</v>
      </c>
      <c r="G218" s="234">
        <v>2.5519756302467693E-4</v>
      </c>
      <c r="H218" s="237"/>
    </row>
    <row r="219" spans="1:8" x14ac:dyDescent="0.25">
      <c r="A219" s="233">
        <v>218</v>
      </c>
      <c r="B219" s="234">
        <f t="shared" si="6"/>
        <v>2.4951026699722483E-4</v>
      </c>
      <c r="C219" s="234">
        <f t="shared" si="7"/>
        <v>2.5009361176418321E-4</v>
      </c>
      <c r="E219" s="235">
        <v>45966</v>
      </c>
      <c r="F219" s="236">
        <v>5.9203444564048012E-3</v>
      </c>
      <c r="G219" s="234">
        <v>2.5009361176418337E-4</v>
      </c>
      <c r="H219" s="237"/>
    </row>
    <row r="220" spans="1:8" x14ac:dyDescent="0.25">
      <c r="A220" s="233">
        <v>219</v>
      </c>
      <c r="B220" s="234">
        <f t="shared" si="6"/>
        <v>2.4452006165728033E-4</v>
      </c>
      <c r="C220" s="234">
        <f t="shared" si="7"/>
        <v>2.4509173952889956E-4</v>
      </c>
      <c r="E220" s="235">
        <v>45965</v>
      </c>
      <c r="F220" s="236">
        <v>4.8674959437534047E-3</v>
      </c>
      <c r="G220" s="234">
        <v>2.4509173952889972E-4</v>
      </c>
      <c r="H220" s="237"/>
    </row>
    <row r="221" spans="1:8" x14ac:dyDescent="0.25">
      <c r="A221" s="233">
        <v>220</v>
      </c>
      <c r="B221" s="234">
        <f t="shared" si="6"/>
        <v>2.3962966042413467E-4</v>
      </c>
      <c r="C221" s="234">
        <f t="shared" si="7"/>
        <v>2.4018990473832151E-4</v>
      </c>
      <c r="E221" s="235">
        <v>45964</v>
      </c>
      <c r="F221" s="236">
        <v>-5.200860832137718E-3</v>
      </c>
      <c r="G221" s="234">
        <v>2.4018990473832167E-4</v>
      </c>
      <c r="H221" s="237"/>
    </row>
    <row r="222" spans="1:8" x14ac:dyDescent="0.25">
      <c r="A222" s="233">
        <v>221</v>
      </c>
      <c r="B222" s="234">
        <f t="shared" si="6"/>
        <v>2.3483706721565199E-4</v>
      </c>
      <c r="C222" s="234">
        <f t="shared" si="7"/>
        <v>2.353861066435551E-4</v>
      </c>
      <c r="E222" s="235">
        <v>45961</v>
      </c>
      <c r="F222" s="236">
        <v>-2.2268981237945056E-2</v>
      </c>
      <c r="G222" s="234">
        <v>2.3538610664355526E-4</v>
      </c>
      <c r="H222" s="237"/>
    </row>
    <row r="223" spans="1:8" x14ac:dyDescent="0.25">
      <c r="A223" s="233">
        <v>222</v>
      </c>
      <c r="B223" s="234">
        <f t="shared" si="6"/>
        <v>2.3014032587133894E-4</v>
      </c>
      <c r="C223" s="234">
        <f t="shared" si="7"/>
        <v>2.3067838451068398E-4</v>
      </c>
      <c r="E223" s="235">
        <v>45960</v>
      </c>
      <c r="F223" s="236">
        <v>5.4654442877292994E-3</v>
      </c>
      <c r="G223" s="234">
        <v>2.3067838451068412E-4</v>
      </c>
      <c r="H223" s="237"/>
    </row>
    <row r="224" spans="1:8" x14ac:dyDescent="0.25">
      <c r="A224" s="233">
        <v>223</v>
      </c>
      <c r="B224" s="234">
        <f t="shared" si="6"/>
        <v>2.2553751935391216E-4</v>
      </c>
      <c r="C224" s="234">
        <f t="shared" si="7"/>
        <v>2.2606481682047031E-4</v>
      </c>
      <c r="E224" s="235">
        <v>45959</v>
      </c>
      <c r="F224" s="236">
        <v>1.1051693404634471E-2</v>
      </c>
      <c r="G224" s="234">
        <v>2.2606481682047047E-4</v>
      </c>
      <c r="H224" s="237"/>
    </row>
    <row r="225" spans="1:8" x14ac:dyDescent="0.25">
      <c r="A225" s="233">
        <v>224</v>
      </c>
      <c r="B225" s="234">
        <f t="shared" si="6"/>
        <v>2.210267689668339E-4</v>
      </c>
      <c r="C225" s="234">
        <f t="shared" si="7"/>
        <v>2.2154352048406087E-4</v>
      </c>
      <c r="E225" s="235">
        <v>45958</v>
      </c>
      <c r="F225" s="236">
        <v>8.8113648624348825E-3</v>
      </c>
      <c r="G225" s="234">
        <v>2.2154352048406103E-4</v>
      </c>
      <c r="H225" s="237"/>
    </row>
    <row r="226" spans="1:8" x14ac:dyDescent="0.25">
      <c r="A226" s="233">
        <v>225</v>
      </c>
      <c r="B226" s="234">
        <f t="shared" si="6"/>
        <v>2.1660623358749718E-4</v>
      </c>
      <c r="C226" s="234">
        <f t="shared" si="7"/>
        <v>2.1711265007437963E-4</v>
      </c>
      <c r="E226" s="235">
        <v>45957</v>
      </c>
      <c r="F226" s="236">
        <v>1.8125228853899708E-2</v>
      </c>
      <c r="G226" s="234">
        <v>2.1711265007437976E-4</v>
      </c>
      <c r="H226" s="237"/>
    </row>
    <row r="227" spans="1:8" x14ac:dyDescent="0.25">
      <c r="A227" s="233">
        <v>226</v>
      </c>
      <c r="B227" s="234">
        <f t="shared" si="6"/>
        <v>2.1227410891574728E-4</v>
      </c>
      <c r="C227" s="234">
        <f t="shared" si="7"/>
        <v>2.1277039707289207E-4</v>
      </c>
      <c r="E227" s="235">
        <v>45954</v>
      </c>
      <c r="F227" s="236">
        <v>2.2018348623852415E-3</v>
      </c>
      <c r="G227" s="234">
        <v>2.1277039707289221E-4</v>
      </c>
      <c r="H227" s="237"/>
    </row>
    <row r="228" spans="1:8" x14ac:dyDescent="0.25">
      <c r="A228" s="233">
        <v>227</v>
      </c>
      <c r="B228" s="234">
        <f t="shared" si="6"/>
        <v>2.0802862673743235E-4</v>
      </c>
      <c r="C228" s="234">
        <f t="shared" si="7"/>
        <v>2.0851498913143423E-4</v>
      </c>
      <c r="E228" s="235">
        <v>45953</v>
      </c>
      <c r="F228" s="236">
        <v>1.8351991191050359E-4</v>
      </c>
      <c r="G228" s="234">
        <v>2.0851498913143437E-4</v>
      </c>
      <c r="H228" s="237"/>
    </row>
    <row r="229" spans="1:8" x14ac:dyDescent="0.25">
      <c r="A229" s="233">
        <v>228</v>
      </c>
      <c r="B229" s="234">
        <f t="shared" si="6"/>
        <v>2.0386805420268366E-4</v>
      </c>
      <c r="C229" s="234">
        <f t="shared" si="7"/>
        <v>2.0434468934880552E-4</v>
      </c>
      <c r="E229" s="235">
        <v>45952</v>
      </c>
      <c r="F229" s="236">
        <v>-6.3822027716995151E-3</v>
      </c>
      <c r="G229" s="234">
        <v>2.0434468934880565E-4</v>
      </c>
      <c r="H229" s="237"/>
    </row>
    <row r="230" spans="1:8" x14ac:dyDescent="0.25">
      <c r="A230" s="233">
        <v>229</v>
      </c>
      <c r="B230" s="234">
        <f t="shared" si="6"/>
        <v>1.9979069311862996E-4</v>
      </c>
      <c r="C230" s="234">
        <f t="shared" si="7"/>
        <v>2.0025779556182938E-4</v>
      </c>
      <c r="E230" s="235">
        <v>45951</v>
      </c>
      <c r="F230" s="236">
        <v>4.027828634199971E-3</v>
      </c>
      <c r="G230" s="234">
        <v>2.0025779556182951E-4</v>
      </c>
      <c r="H230" s="237"/>
    </row>
    <row r="231" spans="1:8" x14ac:dyDescent="0.25">
      <c r="A231" s="233">
        <v>230</v>
      </c>
      <c r="B231" s="234">
        <f t="shared" si="6"/>
        <v>1.9579487925625735E-4</v>
      </c>
      <c r="C231" s="234">
        <f t="shared" si="7"/>
        <v>1.9625263965059278E-4</v>
      </c>
      <c r="E231" s="235">
        <v>45950</v>
      </c>
      <c r="F231" s="236">
        <v>2.131637995512339E-2</v>
      </c>
      <c r="G231" s="234">
        <v>1.9625263965059291E-4</v>
      </c>
      <c r="H231" s="237"/>
    </row>
    <row r="232" spans="1:8" x14ac:dyDescent="0.25">
      <c r="A232" s="233">
        <v>231</v>
      </c>
      <c r="B232" s="234">
        <f t="shared" si="6"/>
        <v>1.918789816711322E-4</v>
      </c>
      <c r="C232" s="234">
        <f t="shared" si="7"/>
        <v>1.9232758685758093E-4</v>
      </c>
      <c r="E232" s="235">
        <v>45947</v>
      </c>
      <c r="F232" s="236">
        <v>-2.2303473491773289E-2</v>
      </c>
      <c r="G232" s="234">
        <v>1.9232758685758103E-4</v>
      </c>
      <c r="H232" s="237"/>
    </row>
    <row r="233" spans="1:8" x14ac:dyDescent="0.25">
      <c r="A233" s="233">
        <v>232</v>
      </c>
      <c r="B233" s="234">
        <f t="shared" si="6"/>
        <v>1.8804140203770959E-4</v>
      </c>
      <c r="C233" s="234">
        <f t="shared" si="7"/>
        <v>1.8848103512042932E-4</v>
      </c>
      <c r="E233" s="235">
        <v>45946</v>
      </c>
      <c r="F233" s="236">
        <v>1.5973254086181166E-2</v>
      </c>
      <c r="G233" s="234">
        <v>1.8848103512042946E-4</v>
      </c>
      <c r="H233" s="237"/>
    </row>
    <row r="234" spans="1:8" x14ac:dyDescent="0.25">
      <c r="A234" s="233">
        <v>233</v>
      </c>
      <c r="B234" s="234">
        <f t="shared" si="6"/>
        <v>1.8428057399695537E-4</v>
      </c>
      <c r="C234" s="234">
        <f t="shared" si="7"/>
        <v>1.8471141441802073E-4</v>
      </c>
      <c r="E234" s="235">
        <v>45945</v>
      </c>
      <c r="F234" s="236">
        <v>-1.5902028879546653E-2</v>
      </c>
      <c r="G234" s="234">
        <v>1.8471141441802084E-4</v>
      </c>
      <c r="H234" s="237"/>
    </row>
    <row r="235" spans="1:8" x14ac:dyDescent="0.25">
      <c r="A235" s="233">
        <v>234</v>
      </c>
      <c r="B235" s="234">
        <f t="shared" si="6"/>
        <v>1.8059496251701627E-4</v>
      </c>
      <c r="C235" s="234">
        <f t="shared" si="7"/>
        <v>1.8101718612966033E-4</v>
      </c>
      <c r="E235" s="235">
        <v>45944</v>
      </c>
      <c r="F235" s="236">
        <v>-1.6423357664234197E-3</v>
      </c>
      <c r="G235" s="234">
        <v>1.8101718612966044E-4</v>
      </c>
      <c r="H235" s="237"/>
    </row>
    <row r="236" spans="1:8" x14ac:dyDescent="0.25">
      <c r="A236" s="233">
        <v>235</v>
      </c>
      <c r="B236" s="234">
        <f t="shared" si="6"/>
        <v>1.7698306326667591E-4</v>
      </c>
      <c r="C236" s="234">
        <f t="shared" si="7"/>
        <v>1.7739684240706708E-4</v>
      </c>
      <c r="E236" s="235">
        <v>45943</v>
      </c>
      <c r="F236" s="236">
        <v>9.2081031307551953E-3</v>
      </c>
      <c r="G236" s="234">
        <v>1.7739684240706719E-4</v>
      </c>
      <c r="H236" s="237"/>
    </row>
    <row r="237" spans="1:8" x14ac:dyDescent="0.25">
      <c r="A237" s="233">
        <v>236</v>
      </c>
      <c r="B237" s="234">
        <f t="shared" si="6"/>
        <v>1.7344340200134241E-4</v>
      </c>
      <c r="C237" s="234">
        <f t="shared" si="7"/>
        <v>1.7384890555892574E-4</v>
      </c>
      <c r="E237" s="235">
        <v>45940</v>
      </c>
      <c r="F237" s="236">
        <v>-1.4161220043573038E-2</v>
      </c>
      <c r="G237" s="234">
        <v>1.7384890555892588E-4</v>
      </c>
      <c r="H237" s="237"/>
    </row>
    <row r="238" spans="1:8" x14ac:dyDescent="0.25">
      <c r="A238" s="233">
        <v>237</v>
      </c>
      <c r="B238" s="234">
        <f t="shared" si="6"/>
        <v>1.6997453396131555E-4</v>
      </c>
      <c r="C238" s="234">
        <f t="shared" si="7"/>
        <v>1.7037192744774723E-4</v>
      </c>
      <c r="E238" s="235">
        <v>45939</v>
      </c>
      <c r="F238" s="236">
        <v>-6.1349693251533397E-3</v>
      </c>
      <c r="G238" s="234">
        <v>1.7037192744774734E-4</v>
      </c>
      <c r="H238" s="237"/>
    </row>
    <row r="239" spans="1:8" x14ac:dyDescent="0.25">
      <c r="A239" s="233">
        <v>238</v>
      </c>
      <c r="B239" s="234">
        <f t="shared" si="6"/>
        <v>1.6657504328208923E-4</v>
      </c>
      <c r="C239" s="234">
        <f t="shared" si="7"/>
        <v>1.6696448889879227E-4</v>
      </c>
      <c r="E239" s="235">
        <v>45938</v>
      </c>
      <c r="F239" s="236">
        <v>5.8076225045372108E-3</v>
      </c>
      <c r="G239" s="234">
        <v>1.6696448889879238E-4</v>
      </c>
      <c r="H239" s="237"/>
    </row>
    <row r="240" spans="1:8" x14ac:dyDescent="0.25">
      <c r="A240" s="233">
        <v>239</v>
      </c>
      <c r="B240" s="234">
        <f t="shared" si="6"/>
        <v>1.6324354241644746E-4</v>
      </c>
      <c r="C240" s="234">
        <f t="shared" si="7"/>
        <v>1.6362519912081644E-4</v>
      </c>
      <c r="E240" s="235">
        <v>45937</v>
      </c>
      <c r="F240" s="236">
        <v>-2.1731256791018569E-3</v>
      </c>
      <c r="G240" s="234">
        <v>1.6362519912081655E-4</v>
      </c>
      <c r="H240" s="237"/>
    </row>
    <row r="241" spans="1:8" x14ac:dyDescent="0.25">
      <c r="A241" s="233">
        <v>240</v>
      </c>
      <c r="B241" s="234">
        <f t="shared" si="6"/>
        <v>1.5997867156811846E-4</v>
      </c>
      <c r="C241" s="234">
        <f t="shared" si="7"/>
        <v>1.6035269513840007E-4</v>
      </c>
      <c r="E241" s="235">
        <v>45936</v>
      </c>
      <c r="F241" s="236">
        <v>-1.551078623640573E-2</v>
      </c>
      <c r="G241" s="234">
        <v>1.6035269513840018E-4</v>
      </c>
      <c r="H241" s="237"/>
    </row>
    <row r="242" spans="1:8" x14ac:dyDescent="0.25">
      <c r="A242" s="233">
        <v>241</v>
      </c>
      <c r="B242" s="234">
        <f t="shared" si="6"/>
        <v>1.5677909813675614E-4</v>
      </c>
      <c r="C242" s="234">
        <f t="shared" si="7"/>
        <v>1.5714564123563211E-4</v>
      </c>
      <c r="E242" s="235">
        <v>45933</v>
      </c>
      <c r="F242" s="236">
        <v>5.3773077612475802E-3</v>
      </c>
      <c r="G242" s="234">
        <v>1.5714564123563222E-4</v>
      </c>
      <c r="H242" s="237"/>
    </row>
    <row r="243" spans="1:8" x14ac:dyDescent="0.25">
      <c r="A243" s="233">
        <v>242</v>
      </c>
      <c r="B243" s="234">
        <f t="shared" si="6"/>
        <v>1.5364351617402103E-4</v>
      </c>
      <c r="C243" s="234">
        <f t="shared" si="7"/>
        <v>1.5400272841091948E-4</v>
      </c>
      <c r="E243" s="235">
        <v>45932</v>
      </c>
      <c r="F243" s="236">
        <v>-2.0196698278890098E-2</v>
      </c>
      <c r="G243" s="234">
        <v>1.5400272841091959E-4</v>
      </c>
      <c r="H243" s="237"/>
    </row>
    <row r="244" spans="1:8" x14ac:dyDescent="0.25">
      <c r="A244" s="233">
        <v>243</v>
      </c>
      <c r="B244" s="234">
        <f t="shared" si="6"/>
        <v>1.5057064585054057E-4</v>
      </c>
      <c r="C244" s="234">
        <f t="shared" si="7"/>
        <v>1.5092267384270104E-4</v>
      </c>
      <c r="E244" s="235">
        <v>45931</v>
      </c>
      <c r="F244" s="236">
        <v>1.4250089063056658E-2</v>
      </c>
      <c r="G244" s="234">
        <v>1.5092267384270115E-4</v>
      </c>
      <c r="H244" s="237"/>
    </row>
    <row r="245" spans="1:8" x14ac:dyDescent="0.25">
      <c r="A245" s="233">
        <v>244</v>
      </c>
      <c r="B245" s="234">
        <f t="shared" si="6"/>
        <v>1.4755923293352977E-4</v>
      </c>
      <c r="C245" s="234">
        <f t="shared" si="7"/>
        <v>1.4790422036584704E-4</v>
      </c>
      <c r="E245" s="235">
        <v>45930</v>
      </c>
      <c r="F245" s="236">
        <v>1.0439164866810624E-2</v>
      </c>
      <c r="G245" s="234">
        <v>1.4790422036584712E-4</v>
      </c>
      <c r="H245" s="237"/>
    </row>
    <row r="246" spans="1:8" x14ac:dyDescent="0.25">
      <c r="A246" s="233">
        <v>245</v>
      </c>
      <c r="B246" s="234">
        <f t="shared" si="6"/>
        <v>1.4460804827485919E-4</v>
      </c>
      <c r="C246" s="234">
        <f t="shared" si="7"/>
        <v>1.4494613595853012E-4</v>
      </c>
      <c r="E246" s="235">
        <v>45929</v>
      </c>
      <c r="F246" s="236">
        <v>-7.1942446043157555E-4</v>
      </c>
      <c r="G246" s="234">
        <v>1.4494613595853021E-4</v>
      </c>
      <c r="H246" s="237"/>
    </row>
    <row r="247" spans="1:8" x14ac:dyDescent="0.25">
      <c r="A247" s="233">
        <v>246</v>
      </c>
      <c r="B247" s="234">
        <f t="shared" si="6"/>
        <v>1.4171588730936199E-4</v>
      </c>
      <c r="C247" s="234">
        <f t="shared" si="7"/>
        <v>1.4204721323935951E-4</v>
      </c>
      <c r="E247" s="235">
        <v>45926</v>
      </c>
      <c r="F247" s="236">
        <v>2.2246736532450736E-2</v>
      </c>
      <c r="G247" s="234">
        <v>1.4204721323935959E-4</v>
      </c>
      <c r="H247" s="237"/>
    </row>
    <row r="248" spans="1:8" x14ac:dyDescent="0.25">
      <c r="A248" s="233">
        <v>247</v>
      </c>
      <c r="B248" s="234">
        <f t="shared" si="6"/>
        <v>1.3888156956317474E-4</v>
      </c>
      <c r="C248" s="234">
        <f t="shared" si="7"/>
        <v>1.3920626897457231E-4</v>
      </c>
      <c r="E248" s="235">
        <v>45925</v>
      </c>
      <c r="F248" s="236">
        <v>4.0612885360901312E-3</v>
      </c>
      <c r="G248" s="234">
        <v>1.3920626897457239E-4</v>
      </c>
      <c r="H248" s="237"/>
    </row>
    <row r="249" spans="1:8" x14ac:dyDescent="0.25">
      <c r="A249" s="233">
        <v>248</v>
      </c>
      <c r="B249" s="234">
        <f t="shared" si="6"/>
        <v>1.3610393817191122E-4</v>
      </c>
      <c r="C249" s="234">
        <f t="shared" si="7"/>
        <v>1.3642214359508082E-4</v>
      </c>
      <c r="E249" s="235">
        <v>45924</v>
      </c>
      <c r="F249" s="236">
        <v>-6.2373876352962414E-3</v>
      </c>
      <c r="G249" s="234">
        <v>1.3642214359508092E-4</v>
      </c>
      <c r="H249" s="237"/>
    </row>
    <row r="250" spans="1:8" x14ac:dyDescent="0.25">
      <c r="A250" s="233">
        <v>249</v>
      </c>
      <c r="B250" s="234">
        <f t="shared" si="6"/>
        <v>1.33381859408473E-4</v>
      </c>
      <c r="C250" s="234">
        <f t="shared" si="7"/>
        <v>1.3369370072317921E-4</v>
      </c>
      <c r="E250" s="235">
        <v>45923</v>
      </c>
      <c r="F250" s="236">
        <v>-1.8341892883351688E-4</v>
      </c>
      <c r="G250" s="234">
        <v>1.3369370072317932E-4</v>
      </c>
      <c r="H250" s="237"/>
    </row>
    <row r="251" spans="1:8" x14ac:dyDescent="0.25">
      <c r="A251" s="233">
        <v>250</v>
      </c>
      <c r="B251" s="234">
        <f t="shared" si="6"/>
        <v>1.3071422222030353E-4</v>
      </c>
      <c r="C251" s="234">
        <f t="shared" si="7"/>
        <v>1.3101982670871563E-4</v>
      </c>
      <c r="E251" s="235">
        <v>45922</v>
      </c>
      <c r="F251" s="236">
        <v>-3.108429328945026E-3</v>
      </c>
      <c r="G251" s="234">
        <v>1.3101982670871571E-4</v>
      </c>
      <c r="H251" s="237"/>
    </row>
    <row r="252" spans="1:8" x14ac:dyDescent="0.25">
      <c r="A252" s="233">
        <v>251</v>
      </c>
      <c r="B252" s="234">
        <f t="shared" si="6"/>
        <v>1.2809993777589747E-4</v>
      </c>
      <c r="C252" s="234">
        <f t="shared" si="7"/>
        <v>1.2839943017454132E-4</v>
      </c>
      <c r="E252" s="235">
        <v>45919</v>
      </c>
      <c r="F252" s="236">
        <v>4.7767775124013759E-3</v>
      </c>
      <c r="G252" s="234">
        <v>1.283994301745414E-4</v>
      </c>
      <c r="H252" s="237"/>
    </row>
    <row r="253" spans="1:8" x14ac:dyDescent="0.25">
      <c r="A253" s="233">
        <v>252</v>
      </c>
      <c r="B253" s="234">
        <f t="shared" si="6"/>
        <v>1.2553793902037952E-4</v>
      </c>
      <c r="C253" s="234">
        <f t="shared" si="7"/>
        <v>1.258314415710505E-4</v>
      </c>
      <c r="E253" s="235">
        <v>45918</v>
      </c>
      <c r="F253" s="236">
        <v>5.7280118255727446E-3</v>
      </c>
      <c r="G253" s="234">
        <v>1.2583144157105058E-4</v>
      </c>
      <c r="H253" s="237"/>
    </row>
    <row r="254" spans="1:8" x14ac:dyDescent="0.25">
      <c r="A254" s="233">
        <v>253</v>
      </c>
      <c r="B254" s="234">
        <f t="shared" si="6"/>
        <v>1.230271802399719E-4</v>
      </c>
      <c r="C254" s="234">
        <f t="shared" si="7"/>
        <v>1.2331481273962944E-4</v>
      </c>
      <c r="E254" s="235">
        <v>45917</v>
      </c>
      <c r="F254" s="236">
        <v>-1.3129102844638961E-2</v>
      </c>
      <c r="G254" s="234">
        <v>1.2331481273962952E-4</v>
      </c>
      <c r="H254" s="237"/>
    </row>
    <row r="255" spans="1:8" x14ac:dyDescent="0.25">
      <c r="A255" s="233">
        <v>254</v>
      </c>
      <c r="B255" s="234">
        <f t="shared" si="6"/>
        <v>1.2056663663517246E-4</v>
      </c>
      <c r="C255" s="234">
        <f t="shared" si="7"/>
        <v>1.2084851648483687E-4</v>
      </c>
      <c r="E255" s="235">
        <v>45916</v>
      </c>
      <c r="F255" s="236">
        <v>-2.2982362373062611E-2</v>
      </c>
      <c r="G255" s="234">
        <v>1.2084851648483695E-4</v>
      </c>
      <c r="H255" s="237"/>
    </row>
    <row r="256" spans="1:8" x14ac:dyDescent="0.25">
      <c r="A256" s="233">
        <v>255</v>
      </c>
      <c r="B256" s="234">
        <f t="shared" si="6"/>
        <v>1.1815530390246902E-4</v>
      </c>
      <c r="C256" s="234">
        <f t="shared" si="7"/>
        <v>1.1843154615514013E-4</v>
      </c>
      <c r="E256" s="235">
        <v>45915</v>
      </c>
      <c r="F256" s="236">
        <v>2.5392765801973007E-2</v>
      </c>
      <c r="G256" s="234">
        <v>1.1843154615514022E-4</v>
      </c>
      <c r="H256" s="237"/>
    </row>
    <row r="257" spans="1:8" x14ac:dyDescent="0.25">
      <c r="A257" s="233">
        <v>256</v>
      </c>
      <c r="B257" s="234">
        <f t="shared" si="6"/>
        <v>1.1579219782441961E-4</v>
      </c>
      <c r="C257" s="234">
        <f t="shared" si="7"/>
        <v>1.1606291523203731E-4</v>
      </c>
      <c r="E257" s="235">
        <v>45912</v>
      </c>
      <c r="F257" s="236">
        <v>1.8271514708575443E-4</v>
      </c>
      <c r="G257" s="234">
        <v>1.1606291523203738E-4</v>
      </c>
      <c r="H257" s="237"/>
    </row>
    <row r="258" spans="1:8" x14ac:dyDescent="0.25">
      <c r="A258" s="233">
        <v>257</v>
      </c>
      <c r="B258" s="234">
        <f t="shared" ref="B258:B301" si="8">(1-$K$4)*$K$4^(A258-1)</f>
        <v>1.1347635386793124E-4</v>
      </c>
      <c r="C258" s="234">
        <f t="shared" si="7"/>
        <v>1.1374165692739658E-4</v>
      </c>
      <c r="E258" s="235">
        <v>45911</v>
      </c>
      <c r="F258" s="236">
        <v>6.4361897756528398E-3</v>
      </c>
      <c r="G258" s="234">
        <v>1.1374165692739664E-4</v>
      </c>
      <c r="H258" s="237"/>
    </row>
    <row r="259" spans="1:8" x14ac:dyDescent="0.25">
      <c r="A259" s="233">
        <v>258</v>
      </c>
      <c r="B259" s="234">
        <f t="shared" si="8"/>
        <v>1.1120682679057262E-4</v>
      </c>
      <c r="C259" s="234">
        <f t="shared" ref="C259:C301" si="9">B259/SUM($B$2:$B$301)</f>
        <v>1.1146682378884864E-4</v>
      </c>
      <c r="E259" s="235">
        <v>45910</v>
      </c>
      <c r="F259" s="236">
        <v>2.5811209439526818E-3</v>
      </c>
      <c r="G259" s="234">
        <v>1.1146682378884872E-4</v>
      </c>
      <c r="H259" s="237"/>
    </row>
    <row r="260" spans="1:8" x14ac:dyDescent="0.25">
      <c r="A260" s="233">
        <v>259</v>
      </c>
      <c r="B260" s="234">
        <f t="shared" si="8"/>
        <v>1.0898269025476114E-4</v>
      </c>
      <c r="C260" s="234">
        <f t="shared" si="9"/>
        <v>1.0923748731307165E-4</v>
      </c>
      <c r="E260" s="235">
        <v>45909</v>
      </c>
      <c r="F260" s="236">
        <v>1.4021312394840189E-2</v>
      </c>
      <c r="G260" s="234">
        <v>1.0923748731307172E-4</v>
      </c>
      <c r="H260" s="237"/>
    </row>
    <row r="261" spans="1:8" x14ac:dyDescent="0.25">
      <c r="A261" s="233">
        <v>260</v>
      </c>
      <c r="B261" s="234">
        <f t="shared" si="8"/>
        <v>1.0680303644966592E-4</v>
      </c>
      <c r="C261" s="234">
        <f t="shared" si="9"/>
        <v>1.0705273756681022E-4</v>
      </c>
      <c r="E261" s="235">
        <v>45908</v>
      </c>
      <c r="F261" s="236">
        <v>1.0962010962010929E-2</v>
      </c>
      <c r="G261" s="234">
        <v>1.0705273756681028E-4</v>
      </c>
      <c r="H261" s="237"/>
    </row>
    <row r="262" spans="1:8" x14ac:dyDescent="0.25">
      <c r="A262" s="233">
        <v>261</v>
      </c>
      <c r="B262" s="234">
        <f t="shared" si="8"/>
        <v>1.046669757206726E-4</v>
      </c>
      <c r="C262" s="234">
        <f t="shared" si="9"/>
        <v>1.0491168281547402E-4</v>
      </c>
      <c r="E262" s="235">
        <v>45905</v>
      </c>
      <c r="F262" s="236">
        <v>-1.3425321648331169E-2</v>
      </c>
      <c r="G262" s="234">
        <v>1.0491168281547408E-4</v>
      </c>
      <c r="H262" s="237"/>
    </row>
    <row r="263" spans="1:8" x14ac:dyDescent="0.25">
      <c r="A263" s="233">
        <v>262</v>
      </c>
      <c r="B263" s="234">
        <f t="shared" si="8"/>
        <v>1.0257363620625914E-4</v>
      </c>
      <c r="C263" s="234">
        <f t="shared" si="9"/>
        <v>1.0281344915916453E-4</v>
      </c>
      <c r="E263" s="235">
        <v>45904</v>
      </c>
      <c r="F263" s="236">
        <v>8.4618277547951898E-3</v>
      </c>
      <c r="G263" s="234">
        <v>1.0281344915916459E-4</v>
      </c>
      <c r="H263" s="237"/>
    </row>
    <row r="264" spans="1:8" x14ac:dyDescent="0.25">
      <c r="A264" s="233">
        <v>263</v>
      </c>
      <c r="B264" s="234">
        <f t="shared" si="8"/>
        <v>1.0052216348213396E-4</v>
      </c>
      <c r="C264" s="234">
        <f t="shared" si="9"/>
        <v>1.0075718017598123E-4</v>
      </c>
      <c r="E264" s="235">
        <v>45903</v>
      </c>
      <c r="F264" s="236">
        <v>9.4108789760961669E-4</v>
      </c>
      <c r="G264" s="234">
        <v>1.007571801759813E-4</v>
      </c>
      <c r="H264" s="237"/>
    </row>
    <row r="265" spans="1:8" x14ac:dyDescent="0.25">
      <c r="A265" s="233">
        <v>264</v>
      </c>
      <c r="B265" s="234">
        <f t="shared" si="8"/>
        <v>9.8511720212491282E-5</v>
      </c>
      <c r="C265" s="234">
        <f t="shared" si="9"/>
        <v>9.8742036572461609E-5</v>
      </c>
      <c r="E265" s="235">
        <v>45902</v>
      </c>
      <c r="F265" s="236">
        <v>-1.6111111111111229E-2</v>
      </c>
      <c r="G265" s="234">
        <v>9.8742036572461677E-5</v>
      </c>
      <c r="H265" s="237"/>
    </row>
    <row r="266" spans="1:8" x14ac:dyDescent="0.25">
      <c r="A266" s="233">
        <v>265</v>
      </c>
      <c r="B266" s="234">
        <f t="shared" si="8"/>
        <v>9.654148580824145E-5</v>
      </c>
      <c r="C266" s="234">
        <f t="shared" si="9"/>
        <v>9.676719584101237E-5</v>
      </c>
      <c r="E266" s="235">
        <v>45901</v>
      </c>
      <c r="F266" s="236">
        <v>4.6511627906977403E-3</v>
      </c>
      <c r="G266" s="234">
        <v>9.6767195841012437E-5</v>
      </c>
      <c r="H266" s="237"/>
    </row>
    <row r="267" spans="1:8" x14ac:dyDescent="0.25">
      <c r="A267" s="233">
        <v>266</v>
      </c>
      <c r="B267" s="234">
        <f t="shared" si="8"/>
        <v>9.4610656092076627E-5</v>
      </c>
      <c r="C267" s="234">
        <f t="shared" si="9"/>
        <v>9.4831851924192135E-5</v>
      </c>
      <c r="E267" s="235">
        <v>45898</v>
      </c>
      <c r="F267" s="236">
        <v>-6.2858199297466831E-3</v>
      </c>
      <c r="G267" s="234">
        <v>9.4831851924192202E-5</v>
      </c>
      <c r="H267" s="237"/>
    </row>
    <row r="268" spans="1:8" x14ac:dyDescent="0.25">
      <c r="A268" s="233">
        <v>267</v>
      </c>
      <c r="B268" s="234">
        <f t="shared" si="8"/>
        <v>9.271844297023508E-5</v>
      </c>
      <c r="C268" s="234">
        <f t="shared" si="9"/>
        <v>9.2935214885708271E-5</v>
      </c>
      <c r="E268" s="235">
        <v>45897</v>
      </c>
      <c r="F268" s="236">
        <v>3.8975501113585574E-3</v>
      </c>
      <c r="G268" s="234">
        <v>9.2935214885708339E-5</v>
      </c>
      <c r="H268" s="237"/>
    </row>
    <row r="269" spans="1:8" x14ac:dyDescent="0.25">
      <c r="A269" s="233">
        <v>268</v>
      </c>
      <c r="B269" s="234">
        <f t="shared" si="8"/>
        <v>9.0864074110830363E-5</v>
      </c>
      <c r="C269" s="234">
        <f t="shared" si="9"/>
        <v>9.1076510587994092E-5</v>
      </c>
      <c r="E269" s="235">
        <v>45896</v>
      </c>
      <c r="F269" s="236">
        <v>-2.5325615050651173E-2</v>
      </c>
      <c r="G269" s="234">
        <v>9.107651058799416E-5</v>
      </c>
      <c r="H269" s="237"/>
    </row>
    <row r="270" spans="1:8" x14ac:dyDescent="0.25">
      <c r="A270" s="233">
        <v>269</v>
      </c>
      <c r="B270" s="234">
        <f t="shared" si="8"/>
        <v>8.9046792628613759E-5</v>
      </c>
      <c r="C270" s="234">
        <f t="shared" si="9"/>
        <v>8.9254980376234211E-5</v>
      </c>
      <c r="E270" s="235">
        <v>45895</v>
      </c>
      <c r="F270" s="236">
        <v>-1.8988464951197909E-2</v>
      </c>
      <c r="G270" s="234">
        <v>8.9254980376234278E-5</v>
      </c>
      <c r="H270" s="237"/>
    </row>
    <row r="271" spans="1:8" x14ac:dyDescent="0.25">
      <c r="A271" s="233">
        <v>270</v>
      </c>
      <c r="B271" s="234">
        <f t="shared" si="8"/>
        <v>8.7265856776041497E-5</v>
      </c>
      <c r="C271" s="234">
        <f t="shared" si="9"/>
        <v>8.7469880768709552E-5</v>
      </c>
      <c r="E271" s="235">
        <v>45894</v>
      </c>
      <c r="F271" s="236">
        <v>-1.2406947890819852E-3</v>
      </c>
      <c r="G271" s="234">
        <v>8.7469880768709606E-5</v>
      </c>
      <c r="H271" s="237"/>
    </row>
    <row r="272" spans="1:8" x14ac:dyDescent="0.25">
      <c r="A272" s="233">
        <v>271</v>
      </c>
      <c r="B272" s="234">
        <f t="shared" si="8"/>
        <v>8.5520539640520645E-5</v>
      </c>
      <c r="C272" s="234">
        <f t="shared" si="9"/>
        <v>8.5720483153335332E-5</v>
      </c>
      <c r="E272" s="235">
        <v>45891</v>
      </c>
      <c r="F272" s="236">
        <v>5.8834016758781181E-3</v>
      </c>
      <c r="G272" s="234">
        <v>8.5720483153335387E-5</v>
      </c>
      <c r="H272" s="237"/>
    </row>
    <row r="273" spans="1:8" x14ac:dyDescent="0.25">
      <c r="A273" s="233">
        <v>272</v>
      </c>
      <c r="B273" s="234">
        <f t="shared" si="8"/>
        <v>8.3810128847710251E-5</v>
      </c>
      <c r="C273" s="234">
        <f t="shared" si="9"/>
        <v>8.4006073490268648E-5</v>
      </c>
      <c r="E273" s="235">
        <v>45890</v>
      </c>
      <c r="F273" s="236">
        <v>6.4597164902206322E-3</v>
      </c>
      <c r="G273" s="234">
        <v>8.4006073490268702E-5</v>
      </c>
      <c r="H273" s="237"/>
    </row>
    <row r="274" spans="1:8" x14ac:dyDescent="0.25">
      <c r="A274" s="233">
        <v>273</v>
      </c>
      <c r="B274" s="234">
        <f t="shared" si="8"/>
        <v>8.2133926270756041E-5</v>
      </c>
      <c r="C274" s="234">
        <f t="shared" si="9"/>
        <v>8.2325952020463272E-5</v>
      </c>
      <c r="E274" s="235">
        <v>45889</v>
      </c>
      <c r="F274" s="236">
        <v>-5.7091882247992908E-3</v>
      </c>
      <c r="G274" s="234">
        <v>8.2325952020463326E-5</v>
      </c>
      <c r="H274" s="237"/>
    </row>
    <row r="275" spans="1:8" x14ac:dyDescent="0.25">
      <c r="A275" s="233">
        <v>274</v>
      </c>
      <c r="B275" s="234">
        <f t="shared" si="8"/>
        <v>8.0491247745340911E-5</v>
      </c>
      <c r="C275" s="234">
        <f t="shared" si="9"/>
        <v>8.0679432980053996E-5</v>
      </c>
      <c r="E275" s="235">
        <v>45888</v>
      </c>
      <c r="F275" s="236">
        <v>2.1133175441792777E-2</v>
      </c>
      <c r="G275" s="234">
        <v>8.067943298005405E-5</v>
      </c>
      <c r="H275" s="237"/>
    </row>
    <row r="276" spans="1:8" x14ac:dyDescent="0.25">
      <c r="A276" s="233">
        <v>275</v>
      </c>
      <c r="B276" s="234">
        <f t="shared" si="8"/>
        <v>7.8881422790434084E-5</v>
      </c>
      <c r="C276" s="234">
        <f t="shared" si="9"/>
        <v>7.9065844320452898E-5</v>
      </c>
      <c r="E276" s="235">
        <v>45887</v>
      </c>
      <c r="F276" s="236">
        <v>-3.6304229442730915E-3</v>
      </c>
      <c r="G276" s="234">
        <v>7.9065844320452952E-5</v>
      </c>
      <c r="H276" s="237"/>
    </row>
    <row r="277" spans="1:8" x14ac:dyDescent="0.25">
      <c r="A277" s="233">
        <v>276</v>
      </c>
      <c r="B277" s="234">
        <f t="shared" si="8"/>
        <v>7.7303794334625408E-5</v>
      </c>
      <c r="C277" s="234">
        <f t="shared" si="9"/>
        <v>7.7484527434043847E-5</v>
      </c>
      <c r="E277" s="235">
        <v>45884</v>
      </c>
      <c r="F277" s="236">
        <v>0</v>
      </c>
      <c r="G277" s="234">
        <v>7.7484527434043901E-5</v>
      </c>
      <c r="H277" s="237"/>
    </row>
    <row r="278" spans="1:8" x14ac:dyDescent="0.25">
      <c r="A278" s="233">
        <v>277</v>
      </c>
      <c r="B278" s="234">
        <f t="shared" si="8"/>
        <v>7.57577184479329E-5</v>
      </c>
      <c r="C278" s="234">
        <f t="shared" si="9"/>
        <v>7.5934836885362979E-5</v>
      </c>
      <c r="E278" s="235">
        <v>45883</v>
      </c>
      <c r="F278" s="236">
        <v>1.4548802946593118E-2</v>
      </c>
      <c r="G278" s="234">
        <v>7.593483688536302E-5</v>
      </c>
      <c r="H278" s="237"/>
    </row>
    <row r="279" spans="1:8" x14ac:dyDescent="0.25">
      <c r="A279" s="233">
        <v>278</v>
      </c>
      <c r="B279" s="234">
        <f t="shared" si="8"/>
        <v>7.4242564078974229E-5</v>
      </c>
      <c r="C279" s="234">
        <f t="shared" si="9"/>
        <v>7.4416140147655702E-5</v>
      </c>
      <c r="E279" s="235">
        <v>45882</v>
      </c>
      <c r="F279" s="236">
        <v>1.6282987085906746E-2</v>
      </c>
      <c r="G279" s="234">
        <v>7.4416140147655756E-5</v>
      </c>
      <c r="H279" s="237"/>
    </row>
    <row r="280" spans="1:8" x14ac:dyDescent="0.25">
      <c r="A280" s="233">
        <v>279</v>
      </c>
      <c r="B280" s="234">
        <f t="shared" si="8"/>
        <v>7.2757712797394752E-5</v>
      </c>
      <c r="C280" s="234">
        <f t="shared" si="9"/>
        <v>7.2927817344702595E-5</v>
      </c>
      <c r="E280" s="235">
        <v>45881</v>
      </c>
      <c r="F280" s="236">
        <v>3.3802816901408062E-3</v>
      </c>
      <c r="G280" s="234">
        <v>7.292781734470265E-5</v>
      </c>
      <c r="H280" s="237"/>
    </row>
    <row r="281" spans="1:8" x14ac:dyDescent="0.25">
      <c r="A281" s="233">
        <v>280</v>
      </c>
      <c r="B281" s="234">
        <f t="shared" si="8"/>
        <v>7.1302558541446847E-5</v>
      </c>
      <c r="C281" s="234">
        <f t="shared" si="9"/>
        <v>7.1469260997808533E-5</v>
      </c>
      <c r="E281" s="235">
        <v>45880</v>
      </c>
      <c r="F281" s="236">
        <v>-2.061469265367339E-3</v>
      </c>
      <c r="G281" s="234">
        <v>7.1469260997808587E-5</v>
      </c>
      <c r="H281" s="237"/>
    </row>
    <row r="282" spans="1:8" x14ac:dyDescent="0.25">
      <c r="A282" s="233">
        <v>281</v>
      </c>
      <c r="B282" s="234">
        <f t="shared" si="8"/>
        <v>6.9876507370617911E-5</v>
      </c>
      <c r="C282" s="234">
        <f t="shared" si="9"/>
        <v>7.0039875777852363E-5</v>
      </c>
      <c r="E282" s="235">
        <v>45877</v>
      </c>
      <c r="F282" s="236">
        <v>1.4834537847090204E-2</v>
      </c>
      <c r="G282" s="234">
        <v>7.0039875777852404E-5</v>
      </c>
      <c r="H282" s="237"/>
    </row>
    <row r="283" spans="1:8" x14ac:dyDescent="0.25">
      <c r="A283" s="233">
        <v>282</v>
      </c>
      <c r="B283" s="234">
        <f t="shared" si="8"/>
        <v>6.8478977223205558E-5</v>
      </c>
      <c r="C283" s="234">
        <f t="shared" si="9"/>
        <v>6.8639078262295317E-5</v>
      </c>
      <c r="E283" s="235">
        <v>45876</v>
      </c>
      <c r="F283" s="236">
        <v>1.6431471099941999E-2</v>
      </c>
      <c r="G283" s="234">
        <v>6.8639078262295371E-5</v>
      </c>
      <c r="H283" s="237"/>
    </row>
    <row r="284" spans="1:8" x14ac:dyDescent="0.25">
      <c r="A284" s="233">
        <v>283</v>
      </c>
      <c r="B284" s="234">
        <f t="shared" si="8"/>
        <v>6.7109397678741429E-5</v>
      </c>
      <c r="C284" s="234">
        <f t="shared" si="9"/>
        <v>6.7266296697049392E-5</v>
      </c>
      <c r="E284" s="235">
        <v>45875</v>
      </c>
      <c r="F284" s="236">
        <v>7.9890880748247021E-3</v>
      </c>
      <c r="G284" s="234">
        <v>6.7266296697049446E-5</v>
      </c>
      <c r="H284" s="237"/>
    </row>
    <row r="285" spans="1:8" x14ac:dyDescent="0.25">
      <c r="A285" s="233">
        <v>284</v>
      </c>
      <c r="B285" s="234">
        <f t="shared" si="8"/>
        <v>6.5767209725166604E-5</v>
      </c>
      <c r="C285" s="234">
        <f t="shared" si="9"/>
        <v>6.5920970763108414E-5</v>
      </c>
      <c r="E285" s="235">
        <v>45874</v>
      </c>
      <c r="F285" s="236">
        <v>-5.8117008911275185E-3</v>
      </c>
      <c r="G285" s="234">
        <v>6.5920970763108454E-5</v>
      </c>
      <c r="H285" s="237"/>
    </row>
    <row r="286" spans="1:8" x14ac:dyDescent="0.25">
      <c r="A286" s="233">
        <v>285</v>
      </c>
      <c r="B286" s="234">
        <f t="shared" si="8"/>
        <v>6.4451865530663265E-5</v>
      </c>
      <c r="C286" s="234">
        <f t="shared" si="9"/>
        <v>6.4602551347846233E-5</v>
      </c>
      <c r="E286" s="235">
        <v>45873</v>
      </c>
      <c r="F286" s="236">
        <v>3.2399999999999984E-2</v>
      </c>
      <c r="G286" s="234">
        <v>6.4602551347846287E-5</v>
      </c>
      <c r="H286" s="237"/>
    </row>
    <row r="287" spans="1:8" x14ac:dyDescent="0.25">
      <c r="A287" s="233">
        <v>286</v>
      </c>
      <c r="B287" s="234">
        <f t="shared" si="8"/>
        <v>6.3162828220049999E-5</v>
      </c>
      <c r="C287" s="234">
        <f t="shared" si="9"/>
        <v>6.3310500320889308E-5</v>
      </c>
      <c r="E287" s="235">
        <v>45870</v>
      </c>
      <c r="F287" s="236">
        <v>-5.5712936732766748E-2</v>
      </c>
      <c r="G287" s="234">
        <v>6.3310500320889348E-5</v>
      </c>
      <c r="H287" s="237"/>
    </row>
    <row r="288" spans="1:8" x14ac:dyDescent="0.25">
      <c r="A288" s="233">
        <v>287</v>
      </c>
      <c r="B288" s="234">
        <f t="shared" si="8"/>
        <v>6.1899571655649004E-5</v>
      </c>
      <c r="C288" s="234">
        <f t="shared" si="9"/>
        <v>6.2044290314471537E-5</v>
      </c>
      <c r="E288" s="235">
        <v>45869</v>
      </c>
      <c r="F288" s="236">
        <v>-2.4143015112421715E-2</v>
      </c>
      <c r="G288" s="234">
        <v>6.2044290314471577E-5</v>
      </c>
      <c r="H288" s="237"/>
    </row>
    <row r="289" spans="1:8" x14ac:dyDescent="0.25">
      <c r="A289" s="233">
        <v>288</v>
      </c>
      <c r="B289" s="234">
        <f t="shared" si="8"/>
        <v>6.066158022253602E-5</v>
      </c>
      <c r="C289" s="234">
        <f t="shared" si="9"/>
        <v>6.0803404508182098E-5</v>
      </c>
      <c r="E289" s="235">
        <v>45868</v>
      </c>
      <c r="F289" s="236">
        <v>4.3863024240092294E-2</v>
      </c>
      <c r="G289" s="234">
        <v>6.0803404508182139E-5</v>
      </c>
      <c r="H289" s="237"/>
    </row>
    <row r="290" spans="1:8" x14ac:dyDescent="0.25">
      <c r="A290" s="233">
        <v>289</v>
      </c>
      <c r="B290" s="234">
        <f t="shared" si="8"/>
        <v>5.9448348618085298E-5</v>
      </c>
      <c r="C290" s="234">
        <f t="shared" si="9"/>
        <v>5.9587336418018454E-5</v>
      </c>
      <c r="E290" s="235">
        <v>45867</v>
      </c>
      <c r="F290" s="236">
        <v>2.2222222222222306E-2</v>
      </c>
      <c r="G290" s="234">
        <v>5.9587336418018494E-5</v>
      </c>
      <c r="H290" s="237"/>
    </row>
    <row r="291" spans="1:8" x14ac:dyDescent="0.25">
      <c r="A291" s="233">
        <v>290</v>
      </c>
      <c r="B291" s="234">
        <f t="shared" si="8"/>
        <v>5.8259381645723595E-5</v>
      </c>
      <c r="C291" s="234">
        <f t="shared" si="9"/>
        <v>5.8395589689658085E-5</v>
      </c>
      <c r="E291" s="235">
        <v>45866</v>
      </c>
      <c r="F291" s="236">
        <v>5.139355603874244E-3</v>
      </c>
      <c r="G291" s="234">
        <v>5.8395589689658126E-5</v>
      </c>
      <c r="H291" s="237"/>
    </row>
    <row r="292" spans="1:8" x14ac:dyDescent="0.25">
      <c r="A292" s="233">
        <v>291</v>
      </c>
      <c r="B292" s="234">
        <f t="shared" si="8"/>
        <v>5.709419401280912E-5</v>
      </c>
      <c r="C292" s="234">
        <f t="shared" si="9"/>
        <v>5.7227677895864923E-5</v>
      </c>
      <c r="E292" s="235">
        <v>45863</v>
      </c>
      <c r="F292" s="236">
        <v>-1.3817607579944084E-3</v>
      </c>
      <c r="G292" s="234">
        <v>5.7227677895864957E-5</v>
      </c>
      <c r="H292" s="237"/>
    </row>
    <row r="293" spans="1:8" x14ac:dyDescent="0.25">
      <c r="A293" s="233">
        <v>292</v>
      </c>
      <c r="B293" s="234">
        <f t="shared" si="8"/>
        <v>5.5952310132552935E-5</v>
      </c>
      <c r="C293" s="234">
        <f t="shared" si="9"/>
        <v>5.6083124337947624E-5</v>
      </c>
      <c r="E293" s="235">
        <v>45862</v>
      </c>
      <c r="F293" s="236">
        <v>9.565563969709057E-3</v>
      </c>
      <c r="G293" s="234">
        <v>5.6083124337947658E-5</v>
      </c>
      <c r="H293" s="237"/>
    </row>
    <row r="294" spans="1:8" x14ac:dyDescent="0.25">
      <c r="A294" s="233">
        <v>293</v>
      </c>
      <c r="B294" s="234">
        <f t="shared" si="8"/>
        <v>5.4833263929901868E-5</v>
      </c>
      <c r="C294" s="234">
        <f t="shared" si="9"/>
        <v>5.4961461851188659E-5</v>
      </c>
      <c r="E294" s="235">
        <v>45861</v>
      </c>
      <c r="F294" s="236">
        <v>1.9504266558309648E-2</v>
      </c>
      <c r="G294" s="234">
        <v>5.49614618511887E-5</v>
      </c>
      <c r="H294" s="237"/>
    </row>
    <row r="295" spans="1:8" x14ac:dyDescent="0.25">
      <c r="A295" s="233">
        <v>294</v>
      </c>
      <c r="B295" s="234">
        <f t="shared" si="8"/>
        <v>5.3736598651303831E-5</v>
      </c>
      <c r="C295" s="234">
        <f t="shared" si="9"/>
        <v>5.3862232614164889E-5</v>
      </c>
      <c r="E295" s="235">
        <v>45860</v>
      </c>
      <c r="F295" s="236">
        <v>-2.0312817387778469E-4</v>
      </c>
      <c r="G295" s="234">
        <v>5.3862232614164923E-5</v>
      </c>
      <c r="H295" s="237"/>
    </row>
    <row r="296" spans="1:8" x14ac:dyDescent="0.25">
      <c r="A296" s="233">
        <v>295</v>
      </c>
      <c r="B296" s="234">
        <f t="shared" si="8"/>
        <v>5.2661866678277752E-5</v>
      </c>
      <c r="C296" s="234">
        <f t="shared" si="9"/>
        <v>5.2784987961881584E-5</v>
      </c>
      <c r="E296" s="235">
        <v>45859</v>
      </c>
      <c r="F296" s="236">
        <v>-1.6223889677550206E-3</v>
      </c>
      <c r="G296" s="234">
        <v>5.2784987961881624E-5</v>
      </c>
      <c r="H296" s="237"/>
    </row>
    <row r="297" spans="1:8" x14ac:dyDescent="0.25">
      <c r="A297" s="233">
        <v>296</v>
      </c>
      <c r="B297" s="234">
        <f t="shared" si="8"/>
        <v>5.1608629344712199E-5</v>
      </c>
      <c r="C297" s="234">
        <f t="shared" si="9"/>
        <v>5.1729288202643959E-5</v>
      </c>
      <c r="E297" s="235">
        <v>45856</v>
      </c>
      <c r="F297" s="236">
        <v>1.1166379047811625E-3</v>
      </c>
      <c r="G297" s="234">
        <v>5.1729288202643993E-5</v>
      </c>
      <c r="H297" s="237"/>
    </row>
    <row r="298" spans="1:8" x14ac:dyDescent="0.25">
      <c r="A298" s="233">
        <v>297</v>
      </c>
      <c r="B298" s="234">
        <f t="shared" si="8"/>
        <v>5.0576456757817947E-5</v>
      </c>
      <c r="C298" s="234">
        <f t="shared" si="9"/>
        <v>5.0694702438591071E-5</v>
      </c>
      <c r="E298" s="235">
        <v>45855</v>
      </c>
      <c r="F298" s="236">
        <v>8.2906857727739307E-3</v>
      </c>
      <c r="G298" s="234">
        <v>5.0694702438591105E-5</v>
      </c>
      <c r="H298" s="237"/>
    </row>
    <row r="299" spans="1:8" x14ac:dyDescent="0.25">
      <c r="A299" s="233">
        <v>298</v>
      </c>
      <c r="B299" s="234">
        <f t="shared" si="8"/>
        <v>4.9564927622661588E-5</v>
      </c>
      <c r="C299" s="234">
        <f t="shared" si="9"/>
        <v>4.9680808389819249E-5</v>
      </c>
      <c r="E299" s="235">
        <v>45854</v>
      </c>
      <c r="F299" s="236">
        <v>1.8457752255946374E-3</v>
      </c>
      <c r="G299" s="234">
        <v>4.9680808389819283E-5</v>
      </c>
      <c r="H299" s="237"/>
    </row>
    <row r="300" spans="1:8" x14ac:dyDescent="0.25">
      <c r="A300" s="233">
        <v>299</v>
      </c>
      <c r="B300" s="234">
        <f t="shared" si="8"/>
        <v>4.8573629070208357E-5</v>
      </c>
      <c r="C300" s="234">
        <f t="shared" si="9"/>
        <v>4.8687192222022862E-5</v>
      </c>
      <c r="E300" s="235">
        <v>45853</v>
      </c>
      <c r="F300" s="236">
        <v>-1.0953346855983648E-2</v>
      </c>
      <c r="G300" s="234">
        <v>4.8687192222022896E-5</v>
      </c>
      <c r="H300" s="237"/>
    </row>
    <row r="301" spans="1:8" x14ac:dyDescent="0.25">
      <c r="A301" s="233">
        <v>300</v>
      </c>
      <c r="B301" s="234">
        <f t="shared" si="8"/>
        <v>4.760215648880419E-5</v>
      </c>
      <c r="C301" s="234">
        <f t="shared" si="9"/>
        <v>4.7713448377582406E-5</v>
      </c>
      <c r="E301" s="235">
        <v>45852</v>
      </c>
      <c r="F301" s="236">
        <v>2.0325203252032089E-3</v>
      </c>
      <c r="G301" s="234">
        <v>4.771344837758244E-5</v>
      </c>
      <c r="H301" s="237"/>
    </row>
  </sheetData>
  <autoFilter ref="E1:G1" xr:uid="{9C5A704D-E356-4120-96DB-042EBBB70565}">
    <sortState xmlns:xlrd2="http://schemas.microsoft.com/office/spreadsheetml/2017/richdata2" ref="E2:G301">
      <sortCondition descending="1" ref="E1"/>
    </sortState>
  </autoFilter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23</vt:i4>
      </vt:variant>
      <vt:variant>
        <vt:lpstr>Grafici</vt:lpstr>
      </vt:variant>
      <vt:variant>
        <vt:i4>3</vt:i4>
      </vt:variant>
    </vt:vector>
  </HeadingPairs>
  <TitlesOfParts>
    <vt:vector size="26" baseType="lpstr">
      <vt:lpstr>Andamento Banche</vt:lpstr>
      <vt:lpstr>DATI</vt:lpstr>
      <vt:lpstr>Capital Allocation</vt:lpstr>
      <vt:lpstr>Sim Storiche</vt:lpstr>
      <vt:lpstr>Esempio scelta liv conf</vt:lpstr>
      <vt:lpstr>Scelta livello confid</vt:lpstr>
      <vt:lpstr>Sim Storiche 2 TITOLI</vt:lpstr>
      <vt:lpstr>var-cov 1 titolo</vt:lpstr>
      <vt:lpstr>var-cov 2 titoli</vt:lpstr>
      <vt:lpstr>var-cov 3 titoli</vt:lpstr>
      <vt:lpstr>grafico lambda</vt:lpstr>
      <vt:lpstr>sigma esp INTESA</vt:lpstr>
      <vt:lpstr>Effetto Echo</vt:lpstr>
      <vt:lpstr>corr esp INT-VOLKS</vt:lpstr>
      <vt:lpstr>Asset versus Delta Normal</vt:lpstr>
      <vt:lpstr>VaR Bond</vt:lpstr>
      <vt:lpstr>Future+titoli</vt:lpstr>
      <vt:lpstr>VaR Exchange</vt:lpstr>
      <vt:lpstr>AGGREGAZIONE</vt:lpstr>
      <vt:lpstr>ConditionalVaR</vt:lpstr>
      <vt:lpstr>Modello T-student</vt:lpstr>
      <vt:lpstr>Cornish-Fisher</vt:lpstr>
      <vt:lpstr>Modello Ibrido</vt:lpstr>
      <vt:lpstr>volatilità</vt:lpstr>
      <vt:lpstr>CORREL</vt:lpstr>
      <vt:lpstr>volat INTESA</vt:lpstr>
    </vt:vector>
  </TitlesOfParts>
  <Company>grill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Pomante</dc:creator>
  <cp:lastModifiedBy>Pomante U.</cp:lastModifiedBy>
  <cp:lastPrinted>2012-12-05T09:20:40Z</cp:lastPrinted>
  <dcterms:created xsi:type="dcterms:W3CDTF">2009-10-01T13:23:55Z</dcterms:created>
  <dcterms:modified xsi:type="dcterms:W3CDTF">2026-09-15T09:40:58Z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{"port":50153,"version":"1.26.831"}</vt:lpwstr>
  </property>
</Properties>
</file>