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8340" windowHeight="15600" tabRatio="500" activeTab="2"/>
  </bookViews>
  <sheets>
    <sheet name="Ex1_Van_Tir" sheetId="8" r:id="rId1"/>
    <sheet name="Ex2_Tir" sheetId="9" r:id="rId2"/>
    <sheet name="Ex4_Ammortamento" sheetId="4" r:id="rId3"/>
    <sheet name="Ex5_Ammortamento" sheetId="5" r:id="rId4"/>
    <sheet name="Ex6_BTP" sheetId="6" r:id="rId5"/>
    <sheet name="Ex7" sheetId="7" r:id="rId6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4" i="7" l="1"/>
  <c r="C32" i="7"/>
  <c r="F19" i="7"/>
  <c r="F12" i="7"/>
  <c r="F13" i="7"/>
  <c r="F14" i="7"/>
  <c r="F15" i="7"/>
  <c r="F16" i="7"/>
  <c r="F11" i="7"/>
  <c r="D16" i="7"/>
  <c r="D15" i="7"/>
  <c r="D14" i="7"/>
  <c r="D13" i="7"/>
  <c r="D12" i="7"/>
  <c r="D11" i="7"/>
  <c r="C21" i="6"/>
  <c r="C20" i="6"/>
  <c r="G13" i="6"/>
  <c r="G14" i="6"/>
  <c r="G15" i="6"/>
  <c r="G16" i="6"/>
  <c r="G17" i="6"/>
  <c r="G12" i="6"/>
  <c r="F13" i="6"/>
  <c r="F14" i="6"/>
  <c r="F15" i="6"/>
  <c r="F16" i="6"/>
  <c r="F17" i="6"/>
  <c r="F12" i="6"/>
  <c r="E17" i="6"/>
  <c r="E13" i="6"/>
  <c r="E14" i="6"/>
  <c r="E15" i="6"/>
  <c r="E16" i="6"/>
  <c r="E12" i="6"/>
  <c r="D13" i="6"/>
  <c r="D14" i="6"/>
  <c r="D15" i="6"/>
  <c r="D16" i="6"/>
  <c r="D17" i="6"/>
  <c r="D12" i="6"/>
  <c r="D39" i="9"/>
  <c r="C39" i="9"/>
  <c r="H12" i="4"/>
  <c r="D23" i="4"/>
  <c r="F23" i="4"/>
  <c r="E23" i="4"/>
  <c r="G23" i="4"/>
  <c r="D24" i="4"/>
  <c r="F24" i="4"/>
  <c r="E24" i="4"/>
  <c r="G24" i="4"/>
  <c r="D25" i="4"/>
  <c r="F25" i="4"/>
  <c r="E25" i="4"/>
  <c r="G25" i="4"/>
  <c r="D26" i="4"/>
  <c r="F26" i="4"/>
  <c r="E26" i="4"/>
  <c r="G26" i="4"/>
  <c r="D27" i="4"/>
  <c r="F27" i="4"/>
  <c r="E27" i="4"/>
  <c r="G27" i="4"/>
  <c r="D28" i="4"/>
  <c r="F28" i="4"/>
  <c r="E28" i="4"/>
  <c r="G28" i="4"/>
  <c r="D29" i="4"/>
  <c r="F29" i="4"/>
  <c r="E29" i="4"/>
  <c r="G29" i="4"/>
  <c r="D30" i="4"/>
  <c r="F30" i="4"/>
  <c r="E30" i="4"/>
  <c r="G30" i="4"/>
  <c r="D31" i="4"/>
  <c r="F31" i="4"/>
  <c r="E31" i="4"/>
  <c r="G31" i="4"/>
  <c r="D32" i="4"/>
  <c r="F32" i="4"/>
  <c r="E32" i="4"/>
  <c r="G32" i="4"/>
  <c r="D33" i="4"/>
  <c r="F33" i="4"/>
  <c r="E33" i="4"/>
  <c r="G33" i="4"/>
  <c r="D34" i="4"/>
  <c r="F34" i="4"/>
  <c r="E34" i="4"/>
  <c r="G34" i="4"/>
  <c r="D35" i="4"/>
  <c r="F35" i="4"/>
  <c r="E35" i="4"/>
  <c r="G35" i="4"/>
  <c r="D36" i="4"/>
  <c r="F36" i="4"/>
  <c r="E36" i="4"/>
  <c r="G36" i="4"/>
  <c r="D37" i="4"/>
  <c r="F37" i="4"/>
  <c r="E37" i="4"/>
  <c r="G37" i="4"/>
  <c r="D38" i="4"/>
  <c r="F38" i="4"/>
  <c r="E38" i="4"/>
  <c r="G38" i="4"/>
  <c r="D39" i="4"/>
  <c r="F39" i="4"/>
  <c r="E39" i="4"/>
  <c r="G39" i="4"/>
  <c r="D40" i="4"/>
  <c r="F40" i="4"/>
  <c r="E40" i="4"/>
  <c r="G40" i="4"/>
  <c r="D41" i="4"/>
  <c r="F41" i="4"/>
  <c r="E41" i="4"/>
  <c r="G41" i="4"/>
  <c r="D42" i="4"/>
  <c r="F42" i="4"/>
  <c r="E42" i="4"/>
  <c r="G42" i="4"/>
  <c r="D43" i="4"/>
  <c r="F43" i="4"/>
  <c r="E43" i="4"/>
  <c r="G43" i="4"/>
  <c r="D44" i="4"/>
  <c r="F44" i="4"/>
  <c r="E44" i="4"/>
  <c r="G44" i="4"/>
  <c r="D45" i="4"/>
  <c r="F45" i="4"/>
  <c r="E45" i="4"/>
  <c r="G45" i="4"/>
  <c r="D46" i="4"/>
  <c r="F46" i="4"/>
  <c r="E46" i="4"/>
  <c r="G46" i="4"/>
  <c r="D47" i="4"/>
  <c r="F47" i="4"/>
  <c r="E47" i="4"/>
  <c r="G47" i="4"/>
  <c r="D48" i="4"/>
  <c r="F48" i="4"/>
  <c r="E48" i="4"/>
  <c r="G48" i="4"/>
  <c r="D49" i="4"/>
  <c r="F49" i="4"/>
  <c r="E49" i="4"/>
  <c r="G49" i="4"/>
  <c r="D50" i="4"/>
  <c r="F50" i="4"/>
  <c r="E50" i="4"/>
  <c r="G50" i="4"/>
  <c r="D51" i="4"/>
  <c r="F51" i="4"/>
  <c r="E51" i="4"/>
  <c r="G51" i="4"/>
  <c r="D52" i="4"/>
  <c r="F52" i="4"/>
  <c r="E52" i="4"/>
  <c r="G52" i="4"/>
  <c r="D53" i="4"/>
  <c r="F53" i="4"/>
  <c r="E53" i="4"/>
  <c r="G53" i="4"/>
  <c r="D54" i="4"/>
  <c r="F54" i="4"/>
  <c r="E54" i="4"/>
  <c r="G54" i="4"/>
  <c r="D55" i="4"/>
  <c r="F55" i="4"/>
  <c r="E55" i="4"/>
  <c r="G55" i="4"/>
  <c r="D56" i="4"/>
  <c r="F56" i="4"/>
  <c r="E56" i="4"/>
  <c r="G56" i="4"/>
  <c r="D57" i="4"/>
  <c r="F57" i="4"/>
  <c r="E57" i="4"/>
  <c r="G57" i="4"/>
  <c r="D58" i="4"/>
  <c r="F58" i="4"/>
  <c r="E58" i="4"/>
  <c r="G58" i="4"/>
  <c r="D59" i="4"/>
  <c r="F59" i="4"/>
  <c r="E59" i="4"/>
  <c r="G59" i="4"/>
  <c r="D60" i="4"/>
  <c r="F60" i="4"/>
  <c r="E60" i="4"/>
  <c r="G60" i="4"/>
  <c r="D61" i="4"/>
  <c r="F61" i="4"/>
  <c r="E61" i="4"/>
  <c r="G61" i="4"/>
  <c r="D62" i="4"/>
  <c r="F62" i="4"/>
  <c r="E62" i="4"/>
  <c r="G62" i="4"/>
  <c r="D63" i="4"/>
  <c r="F63" i="4"/>
  <c r="E63" i="4"/>
  <c r="G63" i="4"/>
  <c r="D64" i="4"/>
  <c r="F64" i="4"/>
  <c r="E64" i="4"/>
  <c r="G64" i="4"/>
  <c r="D65" i="4"/>
  <c r="F65" i="4"/>
  <c r="E65" i="4"/>
  <c r="G65" i="4"/>
  <c r="D66" i="4"/>
  <c r="F66" i="4"/>
  <c r="E66" i="4"/>
  <c r="G66" i="4"/>
  <c r="D67" i="4"/>
  <c r="F67" i="4"/>
  <c r="E67" i="4"/>
  <c r="G67" i="4"/>
  <c r="D68" i="4"/>
  <c r="F68" i="4"/>
  <c r="E68" i="4"/>
  <c r="G68" i="4"/>
  <c r="D69" i="4"/>
  <c r="F69" i="4"/>
  <c r="E69" i="4"/>
  <c r="G69" i="4"/>
  <c r="D70" i="4"/>
  <c r="F70" i="4"/>
  <c r="E70" i="4"/>
  <c r="G70" i="4"/>
  <c r="D71" i="4"/>
  <c r="F71" i="4"/>
  <c r="E71" i="4"/>
  <c r="G71" i="4"/>
  <c r="D72" i="4"/>
  <c r="F72" i="4"/>
  <c r="E72" i="4"/>
  <c r="G72" i="4"/>
  <c r="D73" i="4"/>
  <c r="F73" i="4"/>
  <c r="E73" i="4"/>
  <c r="G73" i="4"/>
  <c r="D74" i="4"/>
  <c r="F74" i="4"/>
  <c r="E74" i="4"/>
  <c r="G74" i="4"/>
  <c r="D75" i="4"/>
  <c r="F75" i="4"/>
  <c r="E75" i="4"/>
  <c r="G75" i="4"/>
  <c r="D76" i="4"/>
  <c r="F76" i="4"/>
  <c r="E76" i="4"/>
  <c r="G76" i="4"/>
  <c r="D77" i="4"/>
  <c r="F77" i="4"/>
  <c r="E77" i="4"/>
  <c r="G77" i="4"/>
  <c r="D78" i="4"/>
  <c r="F78" i="4"/>
  <c r="E78" i="4"/>
  <c r="G78" i="4"/>
  <c r="D79" i="4"/>
  <c r="F79" i="4"/>
  <c r="E79" i="4"/>
  <c r="G79" i="4"/>
  <c r="D80" i="4"/>
  <c r="F80" i="4"/>
  <c r="E80" i="4"/>
  <c r="G80" i="4"/>
  <c r="D81" i="4"/>
  <c r="F81" i="4"/>
  <c r="E81" i="4"/>
  <c r="G81" i="4"/>
  <c r="D82" i="4"/>
  <c r="F82" i="4"/>
  <c r="E82" i="4"/>
  <c r="G82" i="4"/>
  <c r="D83" i="4"/>
  <c r="F83" i="4"/>
  <c r="E83" i="4"/>
  <c r="G83" i="4"/>
  <c r="D84" i="4"/>
  <c r="F84" i="4"/>
  <c r="E84" i="4"/>
  <c r="G84" i="4"/>
  <c r="D85" i="4"/>
  <c r="F85" i="4"/>
  <c r="E85" i="4"/>
  <c r="G85" i="4"/>
  <c r="D86" i="4"/>
  <c r="F86" i="4"/>
  <c r="E86" i="4"/>
  <c r="G86" i="4"/>
  <c r="D87" i="4"/>
  <c r="F87" i="4"/>
  <c r="E87" i="4"/>
  <c r="G87" i="4"/>
  <c r="D88" i="4"/>
  <c r="F88" i="4"/>
  <c r="E88" i="4"/>
  <c r="G88" i="4"/>
  <c r="D89" i="4"/>
  <c r="F89" i="4"/>
  <c r="E89" i="4"/>
  <c r="G89" i="4"/>
  <c r="D90" i="4"/>
  <c r="F90" i="4"/>
  <c r="E90" i="4"/>
  <c r="G90" i="4"/>
  <c r="D91" i="4"/>
  <c r="F91" i="4"/>
  <c r="E91" i="4"/>
  <c r="G91" i="4"/>
  <c r="D92" i="4"/>
  <c r="F92" i="4"/>
  <c r="E92" i="4"/>
  <c r="G92" i="4"/>
  <c r="D93" i="4"/>
  <c r="F93" i="4"/>
  <c r="E93" i="4"/>
  <c r="G93" i="4"/>
  <c r="D94" i="4"/>
  <c r="F94" i="4"/>
  <c r="E94" i="4"/>
  <c r="G94" i="4"/>
  <c r="D95" i="4"/>
  <c r="F95" i="4"/>
  <c r="E95" i="4"/>
  <c r="G95" i="4"/>
  <c r="D96" i="4"/>
  <c r="F96" i="4"/>
  <c r="E96" i="4"/>
  <c r="G96" i="4"/>
  <c r="D97" i="4"/>
  <c r="F97" i="4"/>
  <c r="E97" i="4"/>
  <c r="G97" i="4"/>
  <c r="D98" i="4"/>
  <c r="F98" i="4"/>
  <c r="E98" i="4"/>
  <c r="G98" i="4"/>
  <c r="D99" i="4"/>
  <c r="F99" i="4"/>
  <c r="E99" i="4"/>
  <c r="G99" i="4"/>
  <c r="D100" i="4"/>
  <c r="F100" i="4"/>
  <c r="E100" i="4"/>
  <c r="G100" i="4"/>
  <c r="D101" i="4"/>
  <c r="F101" i="4"/>
  <c r="E101" i="4"/>
  <c r="G101" i="4"/>
  <c r="D102" i="4"/>
  <c r="F102" i="4"/>
  <c r="E102" i="4"/>
  <c r="G102" i="4"/>
  <c r="D103" i="4"/>
  <c r="F103" i="4"/>
  <c r="E103" i="4"/>
  <c r="G103" i="4"/>
  <c r="D104" i="4"/>
  <c r="F104" i="4"/>
  <c r="E104" i="4"/>
  <c r="G104" i="4"/>
  <c r="D105" i="4"/>
  <c r="F105" i="4"/>
  <c r="E105" i="4"/>
  <c r="G105" i="4"/>
  <c r="D106" i="4"/>
  <c r="F106" i="4"/>
  <c r="E106" i="4"/>
  <c r="G106" i="4"/>
  <c r="D107" i="4"/>
  <c r="F107" i="4"/>
  <c r="E107" i="4"/>
  <c r="G107" i="4"/>
  <c r="D108" i="4"/>
  <c r="F108" i="4"/>
  <c r="E108" i="4"/>
  <c r="G108" i="4"/>
  <c r="D109" i="4"/>
  <c r="F109" i="4"/>
  <c r="E109" i="4"/>
  <c r="G109" i="4"/>
  <c r="D110" i="4"/>
  <c r="F110" i="4"/>
  <c r="E110" i="4"/>
  <c r="G110" i="4"/>
  <c r="D111" i="4"/>
  <c r="F111" i="4"/>
  <c r="E111" i="4"/>
  <c r="G111" i="4"/>
  <c r="D112" i="4"/>
  <c r="F112" i="4"/>
  <c r="E112" i="4"/>
  <c r="G112" i="4"/>
  <c r="D113" i="4"/>
  <c r="F113" i="4"/>
  <c r="E113" i="4"/>
  <c r="G113" i="4"/>
  <c r="D114" i="4"/>
  <c r="F114" i="4"/>
  <c r="E114" i="4"/>
  <c r="G114" i="4"/>
  <c r="D115" i="4"/>
  <c r="F115" i="4"/>
  <c r="E115" i="4"/>
  <c r="G115" i="4"/>
  <c r="D116" i="4"/>
  <c r="F116" i="4"/>
  <c r="E116" i="4"/>
  <c r="G116" i="4"/>
  <c r="D117" i="4"/>
  <c r="F117" i="4"/>
  <c r="E117" i="4"/>
  <c r="G117" i="4"/>
  <c r="D118" i="4"/>
  <c r="F118" i="4"/>
  <c r="E118" i="4"/>
  <c r="G118" i="4"/>
  <c r="D119" i="4"/>
  <c r="F119" i="4"/>
  <c r="E119" i="4"/>
  <c r="G119" i="4"/>
  <c r="D120" i="4"/>
  <c r="F120" i="4"/>
  <c r="E120" i="4"/>
  <c r="G120" i="4"/>
  <c r="D121" i="4"/>
  <c r="F121" i="4"/>
  <c r="E121" i="4"/>
  <c r="G121" i="4"/>
  <c r="D122" i="4"/>
  <c r="F122" i="4"/>
  <c r="E122" i="4"/>
  <c r="G122" i="4"/>
  <c r="D123" i="4"/>
  <c r="F123" i="4"/>
  <c r="E123" i="4"/>
  <c r="G123" i="4"/>
  <c r="D124" i="4"/>
  <c r="F124" i="4"/>
  <c r="E124" i="4"/>
  <c r="G124" i="4"/>
  <c r="D125" i="4"/>
  <c r="F125" i="4"/>
  <c r="E125" i="4"/>
  <c r="G125" i="4"/>
  <c r="D126" i="4"/>
  <c r="F126" i="4"/>
  <c r="E126" i="4"/>
  <c r="G126" i="4"/>
  <c r="D127" i="4"/>
  <c r="F127" i="4"/>
  <c r="E127" i="4"/>
  <c r="G127" i="4"/>
  <c r="D128" i="4"/>
  <c r="F128" i="4"/>
  <c r="E128" i="4"/>
  <c r="G128" i="4"/>
  <c r="D129" i="4"/>
  <c r="F129" i="4"/>
  <c r="E129" i="4"/>
  <c r="G129" i="4"/>
  <c r="D130" i="4"/>
  <c r="F130" i="4"/>
  <c r="E130" i="4"/>
  <c r="G130" i="4"/>
  <c r="D131" i="4"/>
  <c r="F131" i="4"/>
  <c r="E131" i="4"/>
  <c r="G131" i="4"/>
  <c r="D132" i="4"/>
  <c r="F132" i="4"/>
  <c r="E132" i="4"/>
  <c r="G132" i="4"/>
  <c r="D133" i="4"/>
  <c r="F133" i="4"/>
  <c r="E133" i="4"/>
  <c r="G133" i="4"/>
  <c r="D134" i="4"/>
  <c r="F134" i="4"/>
  <c r="E134" i="4"/>
  <c r="G134" i="4"/>
  <c r="D135" i="4"/>
  <c r="F135" i="4"/>
  <c r="E135" i="4"/>
  <c r="G135" i="4"/>
  <c r="D136" i="4"/>
  <c r="F136" i="4"/>
  <c r="E136" i="4"/>
  <c r="G136" i="4"/>
  <c r="D137" i="4"/>
  <c r="F137" i="4"/>
  <c r="E137" i="4"/>
  <c r="G137" i="4"/>
  <c r="D138" i="4"/>
  <c r="F138" i="4"/>
  <c r="E138" i="4"/>
  <c r="G138" i="4"/>
  <c r="D139" i="4"/>
  <c r="F139" i="4"/>
  <c r="E139" i="4"/>
  <c r="G139" i="4"/>
  <c r="D140" i="4"/>
  <c r="F140" i="4"/>
  <c r="E140" i="4"/>
  <c r="G140" i="4"/>
  <c r="D141" i="4"/>
  <c r="F141" i="4"/>
  <c r="E141" i="4"/>
  <c r="G141" i="4"/>
  <c r="D142" i="4"/>
  <c r="F142" i="4"/>
  <c r="E142" i="4"/>
  <c r="G142" i="4"/>
  <c r="D143" i="4"/>
  <c r="F143" i="4"/>
  <c r="E143" i="4"/>
  <c r="G143" i="4"/>
  <c r="D144" i="4"/>
  <c r="F144" i="4"/>
  <c r="E144" i="4"/>
  <c r="G144" i="4"/>
  <c r="D145" i="4"/>
  <c r="F145" i="4"/>
  <c r="E145" i="4"/>
  <c r="G145" i="4"/>
  <c r="D146" i="4"/>
  <c r="F146" i="4"/>
  <c r="E146" i="4"/>
  <c r="G146" i="4"/>
  <c r="D147" i="4"/>
  <c r="F147" i="4"/>
  <c r="E147" i="4"/>
  <c r="G147" i="4"/>
  <c r="D148" i="4"/>
  <c r="F148" i="4"/>
  <c r="E148" i="4"/>
  <c r="G148" i="4"/>
  <c r="D149" i="4"/>
  <c r="F149" i="4"/>
  <c r="E149" i="4"/>
  <c r="G149" i="4"/>
  <c r="D150" i="4"/>
  <c r="F150" i="4"/>
  <c r="E150" i="4"/>
  <c r="G150" i="4"/>
  <c r="D151" i="4"/>
  <c r="F151" i="4"/>
  <c r="E151" i="4"/>
  <c r="G151" i="4"/>
  <c r="D152" i="4"/>
  <c r="F152" i="4"/>
  <c r="E152" i="4"/>
  <c r="G152" i="4"/>
  <c r="D153" i="4"/>
  <c r="F153" i="4"/>
  <c r="E153" i="4"/>
  <c r="G153" i="4"/>
  <c r="D154" i="4"/>
  <c r="F154" i="4"/>
  <c r="E154" i="4"/>
  <c r="G154" i="4"/>
  <c r="D155" i="4"/>
  <c r="F155" i="4"/>
  <c r="E155" i="4"/>
  <c r="G155" i="4"/>
  <c r="D156" i="4"/>
  <c r="F156" i="4"/>
  <c r="E156" i="4"/>
  <c r="G156" i="4"/>
  <c r="D157" i="4"/>
  <c r="F157" i="4"/>
  <c r="E157" i="4"/>
  <c r="G157" i="4"/>
  <c r="D158" i="4"/>
  <c r="F158" i="4"/>
  <c r="E158" i="4"/>
  <c r="G158" i="4"/>
  <c r="D159" i="4"/>
  <c r="F159" i="4"/>
  <c r="E159" i="4"/>
  <c r="G159" i="4"/>
  <c r="D160" i="4"/>
  <c r="F160" i="4"/>
  <c r="E160" i="4"/>
  <c r="G160" i="4"/>
  <c r="D161" i="4"/>
  <c r="F161" i="4"/>
  <c r="E161" i="4"/>
  <c r="G161" i="4"/>
  <c r="D162" i="4"/>
  <c r="F162" i="4"/>
  <c r="E162" i="4"/>
  <c r="G162" i="4"/>
  <c r="D163" i="4"/>
  <c r="F163" i="4"/>
  <c r="E163" i="4"/>
  <c r="G163" i="4"/>
  <c r="D164" i="4"/>
  <c r="F164" i="4"/>
  <c r="E164" i="4"/>
  <c r="G164" i="4"/>
  <c r="D165" i="4"/>
  <c r="F165" i="4"/>
  <c r="E165" i="4"/>
  <c r="G165" i="4"/>
  <c r="D166" i="4"/>
  <c r="F166" i="4"/>
  <c r="E166" i="4"/>
  <c r="G166" i="4"/>
  <c r="D167" i="4"/>
  <c r="F167" i="4"/>
  <c r="E167" i="4"/>
  <c r="G167" i="4"/>
  <c r="D168" i="4"/>
  <c r="F168" i="4"/>
  <c r="E168" i="4"/>
  <c r="G168" i="4"/>
  <c r="D169" i="4"/>
  <c r="F169" i="4"/>
  <c r="E169" i="4"/>
  <c r="G169" i="4"/>
  <c r="D170" i="4"/>
  <c r="F170" i="4"/>
  <c r="E170" i="4"/>
  <c r="G170" i="4"/>
  <c r="D171" i="4"/>
  <c r="F171" i="4"/>
  <c r="E171" i="4"/>
  <c r="G171" i="4"/>
  <c r="D172" i="4"/>
  <c r="F172" i="4"/>
  <c r="E172" i="4"/>
  <c r="G172" i="4"/>
  <c r="D173" i="4"/>
  <c r="F173" i="4"/>
  <c r="E173" i="4"/>
  <c r="G173" i="4"/>
  <c r="D174" i="4"/>
  <c r="F174" i="4"/>
  <c r="E174" i="4"/>
  <c r="G174" i="4"/>
  <c r="D175" i="4"/>
  <c r="F175" i="4"/>
  <c r="E175" i="4"/>
  <c r="G175" i="4"/>
  <c r="D176" i="4"/>
  <c r="F176" i="4"/>
  <c r="E176" i="4"/>
  <c r="G176" i="4"/>
  <c r="D177" i="4"/>
  <c r="F177" i="4"/>
  <c r="E177" i="4"/>
  <c r="G177" i="4"/>
  <c r="D178" i="4"/>
  <c r="F178" i="4"/>
  <c r="E178" i="4"/>
  <c r="G178" i="4"/>
  <c r="D179" i="4"/>
  <c r="F179" i="4"/>
  <c r="E179" i="4"/>
  <c r="G179" i="4"/>
  <c r="D180" i="4"/>
  <c r="F180" i="4"/>
  <c r="E180" i="4"/>
  <c r="G180" i="4"/>
  <c r="D181" i="4"/>
  <c r="F181" i="4"/>
  <c r="E181" i="4"/>
  <c r="G181" i="4"/>
  <c r="D182" i="4"/>
  <c r="F182" i="4"/>
  <c r="E182" i="4"/>
  <c r="G182" i="4"/>
  <c r="D183" i="4"/>
  <c r="F183" i="4"/>
  <c r="E183" i="4"/>
  <c r="G183" i="4"/>
  <c r="D184" i="4"/>
  <c r="F184" i="4"/>
  <c r="E184" i="4"/>
  <c r="G184" i="4"/>
  <c r="D185" i="4"/>
  <c r="F185" i="4"/>
  <c r="E185" i="4"/>
  <c r="G185" i="4"/>
  <c r="D186" i="4"/>
  <c r="F186" i="4"/>
  <c r="E186" i="4"/>
  <c r="G186" i="4"/>
  <c r="D187" i="4"/>
  <c r="F187" i="4"/>
  <c r="E187" i="4"/>
  <c r="G187" i="4"/>
  <c r="D188" i="4"/>
  <c r="F188" i="4"/>
  <c r="E188" i="4"/>
  <c r="G188" i="4"/>
  <c r="D189" i="4"/>
  <c r="F189" i="4"/>
  <c r="E189" i="4"/>
  <c r="G189" i="4"/>
  <c r="D190" i="4"/>
  <c r="F190" i="4"/>
  <c r="E190" i="4"/>
  <c r="G190" i="4"/>
  <c r="D191" i="4"/>
  <c r="F191" i="4"/>
  <c r="E191" i="4"/>
  <c r="G191" i="4"/>
  <c r="D192" i="4"/>
  <c r="F192" i="4"/>
  <c r="E192" i="4"/>
  <c r="G192" i="4"/>
  <c r="D193" i="4"/>
  <c r="F193" i="4"/>
  <c r="E193" i="4"/>
  <c r="G193" i="4"/>
  <c r="D194" i="4"/>
  <c r="F194" i="4"/>
  <c r="E194" i="4"/>
  <c r="G194" i="4"/>
  <c r="D195" i="4"/>
  <c r="F195" i="4"/>
  <c r="E195" i="4"/>
  <c r="G195" i="4"/>
  <c r="D196" i="4"/>
  <c r="F196" i="4"/>
  <c r="E196" i="4"/>
  <c r="G196" i="4"/>
  <c r="D197" i="4"/>
  <c r="F197" i="4"/>
  <c r="E197" i="4"/>
  <c r="G197" i="4"/>
  <c r="D198" i="4"/>
  <c r="F198" i="4"/>
  <c r="E198" i="4"/>
  <c r="G198" i="4"/>
  <c r="D199" i="4"/>
  <c r="F199" i="4"/>
  <c r="E199" i="4"/>
  <c r="G199" i="4"/>
  <c r="D200" i="4"/>
  <c r="F200" i="4"/>
  <c r="E200" i="4"/>
  <c r="G200" i="4"/>
  <c r="D201" i="4"/>
  <c r="F201" i="4"/>
  <c r="E201" i="4"/>
  <c r="G201" i="4"/>
  <c r="D202" i="4"/>
  <c r="F202" i="4"/>
  <c r="E202" i="4"/>
  <c r="G202" i="4"/>
  <c r="D203" i="4"/>
  <c r="F203" i="4"/>
  <c r="E203" i="4"/>
  <c r="G203" i="4"/>
  <c r="D204" i="4"/>
  <c r="F204" i="4"/>
  <c r="E204" i="4"/>
  <c r="G204" i="4"/>
  <c r="D205" i="4"/>
  <c r="F205" i="4"/>
  <c r="E205" i="4"/>
  <c r="G205" i="4"/>
  <c r="D206" i="4"/>
  <c r="F206" i="4"/>
  <c r="E206" i="4"/>
  <c r="G206" i="4"/>
  <c r="D207" i="4"/>
  <c r="F207" i="4"/>
  <c r="E207" i="4"/>
  <c r="G207" i="4"/>
  <c r="D208" i="4"/>
  <c r="F208" i="4"/>
  <c r="E208" i="4"/>
  <c r="G208" i="4"/>
  <c r="D209" i="4"/>
  <c r="F209" i="4"/>
  <c r="E209" i="4"/>
  <c r="G209" i="4"/>
  <c r="D210" i="4"/>
  <c r="F210" i="4"/>
  <c r="E210" i="4"/>
  <c r="G210" i="4"/>
  <c r="D211" i="4"/>
  <c r="F211" i="4"/>
  <c r="E211" i="4"/>
  <c r="G211" i="4"/>
  <c r="D212" i="4"/>
  <c r="F212" i="4"/>
  <c r="E212" i="4"/>
  <c r="G212" i="4"/>
  <c r="D213" i="4"/>
  <c r="F213" i="4"/>
  <c r="E213" i="4"/>
  <c r="G213" i="4"/>
  <c r="D214" i="4"/>
  <c r="F214" i="4"/>
  <c r="E214" i="4"/>
  <c r="G214" i="4"/>
  <c r="D215" i="4"/>
  <c r="F215" i="4"/>
  <c r="E215" i="4"/>
  <c r="G215" i="4"/>
  <c r="D216" i="4"/>
  <c r="F216" i="4"/>
  <c r="E216" i="4"/>
  <c r="G216" i="4"/>
  <c r="D217" i="4"/>
  <c r="F217" i="4"/>
  <c r="E217" i="4"/>
  <c r="G217" i="4"/>
  <c r="D218" i="4"/>
  <c r="F218" i="4"/>
  <c r="E218" i="4"/>
  <c r="G218" i="4"/>
  <c r="D219" i="4"/>
  <c r="F219" i="4"/>
  <c r="E219" i="4"/>
  <c r="G219" i="4"/>
  <c r="D220" i="4"/>
  <c r="F220" i="4"/>
  <c r="E220" i="4"/>
  <c r="G220" i="4"/>
  <c r="D221" i="4"/>
  <c r="F221" i="4"/>
  <c r="E221" i="4"/>
  <c r="G221" i="4"/>
  <c r="D222" i="4"/>
  <c r="F222" i="4"/>
  <c r="E222" i="4"/>
  <c r="G222" i="4"/>
  <c r="D223" i="4"/>
  <c r="F223" i="4"/>
  <c r="E223" i="4"/>
  <c r="G223" i="4"/>
  <c r="D224" i="4"/>
  <c r="F224" i="4"/>
  <c r="E224" i="4"/>
  <c r="G224" i="4"/>
  <c r="D225" i="4"/>
  <c r="F225" i="4"/>
  <c r="E225" i="4"/>
  <c r="G225" i="4"/>
  <c r="D226" i="4"/>
  <c r="F226" i="4"/>
  <c r="E226" i="4"/>
  <c r="G226" i="4"/>
  <c r="D227" i="4"/>
  <c r="F227" i="4"/>
  <c r="E227" i="4"/>
  <c r="G227" i="4"/>
  <c r="D228" i="4"/>
  <c r="F228" i="4"/>
  <c r="E228" i="4"/>
  <c r="G228" i="4"/>
  <c r="D229" i="4"/>
  <c r="F229" i="4"/>
  <c r="E229" i="4"/>
  <c r="G229" i="4"/>
  <c r="D230" i="4"/>
  <c r="F230" i="4"/>
  <c r="E230" i="4"/>
  <c r="G230" i="4"/>
  <c r="D231" i="4"/>
  <c r="F231" i="4"/>
  <c r="E231" i="4"/>
  <c r="G231" i="4"/>
  <c r="D232" i="4"/>
  <c r="F232" i="4"/>
  <c r="E232" i="4"/>
  <c r="G232" i="4"/>
  <c r="D233" i="4"/>
  <c r="F233" i="4"/>
  <c r="E233" i="4"/>
  <c r="G233" i="4"/>
  <c r="D234" i="4"/>
  <c r="F234" i="4"/>
  <c r="E234" i="4"/>
  <c r="G234" i="4"/>
  <c r="D235" i="4"/>
  <c r="F235" i="4"/>
  <c r="E235" i="4"/>
  <c r="G235" i="4"/>
  <c r="D236" i="4"/>
  <c r="F236" i="4"/>
  <c r="E236" i="4"/>
  <c r="G236" i="4"/>
  <c r="D237" i="4"/>
  <c r="F237" i="4"/>
  <c r="E237" i="4"/>
  <c r="G237" i="4"/>
  <c r="D238" i="4"/>
  <c r="F238" i="4"/>
  <c r="E238" i="4"/>
  <c r="G238" i="4"/>
  <c r="D239" i="4"/>
  <c r="F239" i="4"/>
  <c r="E239" i="4"/>
  <c r="G239" i="4"/>
  <c r="D240" i="4"/>
  <c r="F240" i="4"/>
  <c r="E240" i="4"/>
  <c r="G240" i="4"/>
  <c r="D241" i="4"/>
  <c r="F241" i="4"/>
  <c r="E241" i="4"/>
  <c r="G241" i="4"/>
  <c r="D242" i="4"/>
  <c r="F242" i="4"/>
  <c r="E242" i="4"/>
  <c r="G242" i="4"/>
  <c r="D243" i="4"/>
  <c r="F243" i="4"/>
  <c r="E243" i="4"/>
  <c r="G243" i="4"/>
  <c r="D244" i="4"/>
  <c r="F244" i="4"/>
  <c r="E244" i="4"/>
  <c r="G244" i="4"/>
  <c r="D245" i="4"/>
  <c r="F245" i="4"/>
  <c r="E245" i="4"/>
  <c r="G245" i="4"/>
  <c r="D246" i="4"/>
  <c r="F246" i="4"/>
  <c r="E246" i="4"/>
  <c r="G246" i="4"/>
  <c r="D247" i="4"/>
  <c r="F247" i="4"/>
  <c r="E247" i="4"/>
  <c r="G247" i="4"/>
  <c r="D248" i="4"/>
  <c r="F248" i="4"/>
  <c r="E248" i="4"/>
  <c r="G248" i="4"/>
  <c r="D249" i="4"/>
  <c r="F249" i="4"/>
  <c r="E249" i="4"/>
  <c r="G249" i="4"/>
  <c r="D250" i="4"/>
  <c r="F250" i="4"/>
  <c r="E250" i="4"/>
  <c r="G250" i="4"/>
  <c r="D251" i="4"/>
  <c r="F251" i="4"/>
  <c r="E251" i="4"/>
  <c r="G251" i="4"/>
  <c r="D252" i="4"/>
  <c r="F252" i="4"/>
  <c r="E252" i="4"/>
  <c r="G252" i="4"/>
  <c r="D253" i="4"/>
  <c r="F253" i="4"/>
  <c r="E253" i="4"/>
  <c r="G253" i="4"/>
  <c r="D254" i="4"/>
  <c r="F254" i="4"/>
  <c r="E254" i="4"/>
  <c r="G254" i="4"/>
  <c r="D255" i="4"/>
  <c r="F255" i="4"/>
  <c r="E255" i="4"/>
  <c r="G255" i="4"/>
  <c r="D256" i="4"/>
  <c r="F256" i="4"/>
  <c r="E256" i="4"/>
  <c r="G256" i="4"/>
  <c r="D257" i="4"/>
  <c r="F257" i="4"/>
  <c r="E257" i="4"/>
  <c r="G257" i="4"/>
  <c r="D258" i="4"/>
  <c r="F258" i="4"/>
  <c r="E258" i="4"/>
  <c r="G258" i="4"/>
  <c r="D259" i="4"/>
  <c r="F259" i="4"/>
  <c r="E259" i="4"/>
  <c r="G259" i="4"/>
  <c r="D260" i="4"/>
  <c r="F260" i="4"/>
  <c r="E260" i="4"/>
  <c r="G260" i="4"/>
  <c r="D261" i="4"/>
  <c r="F261" i="4"/>
  <c r="E261" i="4"/>
  <c r="G261" i="4"/>
  <c r="D262" i="4"/>
  <c r="F262" i="4"/>
  <c r="E262" i="4"/>
  <c r="G262" i="4"/>
  <c r="D263" i="4"/>
  <c r="F263" i="4"/>
  <c r="E263" i="4"/>
  <c r="G263" i="4"/>
  <c r="D264" i="4"/>
  <c r="F264" i="4"/>
  <c r="E264" i="4"/>
  <c r="G264" i="4"/>
  <c r="D265" i="4"/>
  <c r="F265" i="4"/>
  <c r="E265" i="4"/>
  <c r="G265" i="4"/>
  <c r="D266" i="4"/>
  <c r="F266" i="4"/>
  <c r="E266" i="4"/>
  <c r="G266" i="4"/>
  <c r="D267" i="4"/>
  <c r="F267" i="4"/>
  <c r="E267" i="4"/>
  <c r="G267" i="4"/>
  <c r="D268" i="4"/>
  <c r="F268" i="4"/>
  <c r="E268" i="4"/>
  <c r="G268" i="4"/>
  <c r="D269" i="4"/>
  <c r="F269" i="4"/>
  <c r="E269" i="4"/>
  <c r="G269" i="4"/>
  <c r="D270" i="4"/>
  <c r="F270" i="4"/>
  <c r="E270" i="4"/>
  <c r="G270" i="4"/>
  <c r="D271" i="4"/>
  <c r="F271" i="4"/>
  <c r="E271" i="4"/>
  <c r="G271" i="4"/>
  <c r="D272" i="4"/>
  <c r="F272" i="4"/>
  <c r="E272" i="4"/>
  <c r="G272" i="4"/>
  <c r="D273" i="4"/>
  <c r="F273" i="4"/>
  <c r="E273" i="4"/>
  <c r="G273" i="4"/>
  <c r="D274" i="4"/>
  <c r="F274" i="4"/>
  <c r="E274" i="4"/>
  <c r="G274" i="4"/>
  <c r="D275" i="4"/>
  <c r="F275" i="4"/>
  <c r="E275" i="4"/>
  <c r="G275" i="4"/>
  <c r="D276" i="4"/>
  <c r="F276" i="4"/>
  <c r="E276" i="4"/>
  <c r="G276" i="4"/>
  <c r="D277" i="4"/>
  <c r="F277" i="4"/>
  <c r="E277" i="4"/>
  <c r="G277" i="4"/>
  <c r="D278" i="4"/>
  <c r="F278" i="4"/>
  <c r="E278" i="4"/>
  <c r="G278" i="4"/>
  <c r="D279" i="4"/>
  <c r="F279" i="4"/>
  <c r="E279" i="4"/>
  <c r="G279" i="4"/>
  <c r="D280" i="4"/>
  <c r="F280" i="4"/>
  <c r="E280" i="4"/>
  <c r="G280" i="4"/>
  <c r="D281" i="4"/>
  <c r="F281" i="4"/>
  <c r="E281" i="4"/>
  <c r="G281" i="4"/>
  <c r="D282" i="4"/>
  <c r="F282" i="4"/>
  <c r="E282" i="4"/>
  <c r="G282" i="4"/>
  <c r="D283" i="4"/>
  <c r="F283" i="4"/>
  <c r="E283" i="4"/>
  <c r="G283" i="4"/>
  <c r="D284" i="4"/>
  <c r="F284" i="4"/>
  <c r="E284" i="4"/>
  <c r="G284" i="4"/>
  <c r="D285" i="4"/>
  <c r="F285" i="4"/>
  <c r="E285" i="4"/>
  <c r="G285" i="4"/>
  <c r="D286" i="4"/>
  <c r="F286" i="4"/>
  <c r="E286" i="4"/>
  <c r="G286" i="4"/>
  <c r="D287" i="4"/>
  <c r="F287" i="4"/>
  <c r="E287" i="4"/>
  <c r="G287" i="4"/>
  <c r="D288" i="4"/>
  <c r="F288" i="4"/>
  <c r="E288" i="4"/>
  <c r="G288" i="4"/>
  <c r="D289" i="4"/>
  <c r="F289" i="4"/>
  <c r="E289" i="4"/>
  <c r="G289" i="4"/>
  <c r="D290" i="4"/>
  <c r="F290" i="4"/>
  <c r="E290" i="4"/>
  <c r="G290" i="4"/>
  <c r="D291" i="4"/>
  <c r="F291" i="4"/>
  <c r="E291" i="4"/>
  <c r="G291" i="4"/>
  <c r="D292" i="4"/>
  <c r="F292" i="4"/>
  <c r="E292" i="4"/>
  <c r="G292" i="4"/>
  <c r="D293" i="4"/>
  <c r="F293" i="4"/>
  <c r="E293" i="4"/>
  <c r="G293" i="4"/>
  <c r="D294" i="4"/>
  <c r="F294" i="4"/>
  <c r="E294" i="4"/>
  <c r="G294" i="4"/>
  <c r="D295" i="4"/>
  <c r="F295" i="4"/>
  <c r="E295" i="4"/>
  <c r="G295" i="4"/>
  <c r="D296" i="4"/>
  <c r="F296" i="4"/>
  <c r="E296" i="4"/>
  <c r="G296" i="4"/>
  <c r="D297" i="4"/>
  <c r="F297" i="4"/>
  <c r="E297" i="4"/>
  <c r="G297" i="4"/>
  <c r="D298" i="4"/>
  <c r="F298" i="4"/>
  <c r="E298" i="4"/>
  <c r="G298" i="4"/>
  <c r="D299" i="4"/>
  <c r="F299" i="4"/>
  <c r="E299" i="4"/>
  <c r="G299" i="4"/>
  <c r="D300" i="4"/>
  <c r="F300" i="4"/>
  <c r="E300" i="4"/>
  <c r="G300" i="4"/>
  <c r="D301" i="4"/>
  <c r="F301" i="4"/>
  <c r="E301" i="4"/>
  <c r="G301" i="4"/>
  <c r="D302" i="4"/>
  <c r="F302" i="4"/>
  <c r="E302" i="4"/>
  <c r="G302" i="4"/>
  <c r="D303" i="4"/>
  <c r="F303" i="4"/>
  <c r="E303" i="4"/>
  <c r="G303" i="4"/>
  <c r="D304" i="4"/>
  <c r="F304" i="4"/>
  <c r="E304" i="4"/>
  <c r="G304" i="4"/>
  <c r="D305" i="4"/>
  <c r="F305" i="4"/>
  <c r="E305" i="4"/>
  <c r="G305" i="4"/>
  <c r="D306" i="4"/>
  <c r="F306" i="4"/>
  <c r="E306" i="4"/>
  <c r="G306" i="4"/>
  <c r="D307" i="4"/>
  <c r="F307" i="4"/>
  <c r="E307" i="4"/>
  <c r="G307" i="4"/>
  <c r="D308" i="4"/>
  <c r="F308" i="4"/>
  <c r="E308" i="4"/>
  <c r="G308" i="4"/>
  <c r="D309" i="4"/>
  <c r="F309" i="4"/>
  <c r="E309" i="4"/>
  <c r="G309" i="4"/>
  <c r="D310" i="4"/>
  <c r="F310" i="4"/>
  <c r="E310" i="4"/>
  <c r="G310" i="4"/>
  <c r="D311" i="4"/>
  <c r="F311" i="4"/>
  <c r="E311" i="4"/>
  <c r="G311" i="4"/>
  <c r="D312" i="4"/>
  <c r="F312" i="4"/>
  <c r="E312" i="4"/>
  <c r="G312" i="4"/>
  <c r="D313" i="4"/>
  <c r="F313" i="4"/>
  <c r="E313" i="4"/>
  <c r="G313" i="4"/>
  <c r="D314" i="4"/>
  <c r="F314" i="4"/>
  <c r="E314" i="4"/>
  <c r="G314" i="4"/>
  <c r="D315" i="4"/>
  <c r="F315" i="4"/>
  <c r="E315" i="4"/>
  <c r="G315" i="4"/>
  <c r="D316" i="4"/>
  <c r="F316" i="4"/>
  <c r="E316" i="4"/>
  <c r="G316" i="4"/>
  <c r="D317" i="4"/>
  <c r="F317" i="4"/>
  <c r="E317" i="4"/>
  <c r="G317" i="4"/>
  <c r="D318" i="4"/>
  <c r="F318" i="4"/>
  <c r="E318" i="4"/>
  <c r="G318" i="4"/>
  <c r="D319" i="4"/>
  <c r="F319" i="4"/>
  <c r="E319" i="4"/>
  <c r="G319" i="4"/>
  <c r="D320" i="4"/>
  <c r="F320" i="4"/>
  <c r="E320" i="4"/>
  <c r="G320" i="4"/>
  <c r="D321" i="4"/>
  <c r="F321" i="4"/>
  <c r="E321" i="4"/>
  <c r="G321" i="4"/>
  <c r="F22" i="4"/>
  <c r="E22" i="4"/>
  <c r="G22" i="4"/>
  <c r="D22" i="4"/>
  <c r="G21" i="4"/>
  <c r="D17" i="4"/>
  <c r="D15" i="4"/>
  <c r="D12" i="4"/>
  <c r="G23" i="5"/>
  <c r="D17" i="5"/>
  <c r="D18" i="5"/>
  <c r="E24" i="5"/>
  <c r="G24" i="5"/>
  <c r="E25" i="5"/>
  <c r="G25" i="5"/>
  <c r="E26" i="5"/>
  <c r="G26" i="5"/>
  <c r="E27" i="5"/>
  <c r="G27" i="5"/>
  <c r="E28" i="5"/>
  <c r="G28" i="5"/>
  <c r="E29" i="5"/>
  <c r="G29" i="5"/>
  <c r="E30" i="5"/>
  <c r="G30" i="5"/>
  <c r="E31" i="5"/>
  <c r="G31" i="5"/>
  <c r="E32" i="5"/>
  <c r="G32" i="5"/>
  <c r="E33" i="5"/>
  <c r="G33" i="5"/>
  <c r="E34" i="5"/>
  <c r="G34" i="5"/>
  <c r="E35" i="5"/>
  <c r="G35" i="5"/>
  <c r="E36" i="5"/>
  <c r="G36" i="5"/>
  <c r="E37" i="5"/>
  <c r="G37" i="5"/>
  <c r="E38" i="5"/>
  <c r="G38" i="5"/>
  <c r="E39" i="5"/>
  <c r="G39" i="5"/>
  <c r="E40" i="5"/>
  <c r="G40" i="5"/>
  <c r="E41" i="5"/>
  <c r="G41" i="5"/>
  <c r="E42" i="5"/>
  <c r="G42" i="5"/>
  <c r="E43" i="5"/>
  <c r="G43" i="5"/>
  <c r="E44" i="5"/>
  <c r="G44" i="5"/>
  <c r="J13" i="5"/>
  <c r="J15" i="5"/>
  <c r="J16" i="5"/>
  <c r="N46" i="5"/>
  <c r="J21" i="5"/>
  <c r="J22" i="5"/>
  <c r="J23" i="5"/>
  <c r="K47" i="5"/>
  <c r="M47" i="5"/>
  <c r="L47" i="5"/>
  <c r="N47" i="5"/>
  <c r="M48" i="5"/>
  <c r="K48" i="5"/>
  <c r="L48" i="5"/>
  <c r="N48" i="5"/>
  <c r="M49" i="5"/>
  <c r="K49" i="5"/>
  <c r="L49" i="5"/>
  <c r="N49" i="5"/>
  <c r="M50" i="5"/>
  <c r="K50" i="5"/>
  <c r="L50" i="5"/>
  <c r="N50" i="5"/>
  <c r="M51" i="5"/>
  <c r="K51" i="5"/>
  <c r="L51" i="5"/>
  <c r="N51" i="5"/>
  <c r="M52" i="5"/>
  <c r="K52" i="5"/>
  <c r="L52" i="5"/>
  <c r="N52" i="5"/>
  <c r="M53" i="5"/>
  <c r="K53" i="5"/>
  <c r="L53" i="5"/>
  <c r="N53" i="5"/>
  <c r="M54" i="5"/>
  <c r="K54" i="5"/>
  <c r="L54" i="5"/>
  <c r="N54" i="5"/>
  <c r="M55" i="5"/>
  <c r="K55" i="5"/>
  <c r="L55" i="5"/>
  <c r="N55" i="5"/>
  <c r="D16" i="5"/>
  <c r="F25" i="5"/>
  <c r="D25" i="5"/>
  <c r="F26" i="5"/>
  <c r="D26" i="5"/>
  <c r="F27" i="5"/>
  <c r="D27" i="5"/>
  <c r="F28" i="5"/>
  <c r="D28" i="5"/>
  <c r="F29" i="5"/>
  <c r="D29" i="5"/>
  <c r="F30" i="5"/>
  <c r="D30" i="5"/>
  <c r="F31" i="5"/>
  <c r="D31" i="5"/>
  <c r="F32" i="5"/>
  <c r="D32" i="5"/>
  <c r="F33" i="5"/>
  <c r="D33" i="5"/>
  <c r="F34" i="5"/>
  <c r="D34" i="5"/>
  <c r="F35" i="5"/>
  <c r="D35" i="5"/>
  <c r="F36" i="5"/>
  <c r="D36" i="5"/>
  <c r="F37" i="5"/>
  <c r="D37" i="5"/>
  <c r="F38" i="5"/>
  <c r="D38" i="5"/>
  <c r="F39" i="5"/>
  <c r="D39" i="5"/>
  <c r="F40" i="5"/>
  <c r="D40" i="5"/>
  <c r="F41" i="5"/>
  <c r="D41" i="5"/>
  <c r="F42" i="5"/>
  <c r="D42" i="5"/>
  <c r="F43" i="5"/>
  <c r="D43" i="5"/>
  <c r="F44" i="5"/>
  <c r="D44" i="5"/>
  <c r="E45" i="5"/>
  <c r="F45" i="5"/>
  <c r="D45" i="5"/>
  <c r="G45" i="5"/>
  <c r="E46" i="5"/>
  <c r="F46" i="5"/>
  <c r="D46" i="5"/>
  <c r="G46" i="5"/>
  <c r="E47" i="5"/>
  <c r="F47" i="5"/>
  <c r="D47" i="5"/>
  <c r="G47" i="5"/>
  <c r="E48" i="5"/>
  <c r="F48" i="5"/>
  <c r="D48" i="5"/>
  <c r="G48" i="5"/>
  <c r="E49" i="5"/>
  <c r="F49" i="5"/>
  <c r="D49" i="5"/>
  <c r="G49" i="5"/>
  <c r="E50" i="5"/>
  <c r="F50" i="5"/>
  <c r="D50" i="5"/>
  <c r="G50" i="5"/>
  <c r="E51" i="5"/>
  <c r="F51" i="5"/>
  <c r="D51" i="5"/>
  <c r="G51" i="5"/>
  <c r="E52" i="5"/>
  <c r="F52" i="5"/>
  <c r="D52" i="5"/>
  <c r="G52" i="5"/>
  <c r="E53" i="5"/>
  <c r="F53" i="5"/>
  <c r="D53" i="5"/>
  <c r="G53" i="5"/>
  <c r="E54" i="5"/>
  <c r="F54" i="5"/>
  <c r="D54" i="5"/>
  <c r="G54" i="5"/>
  <c r="E55" i="5"/>
  <c r="F55" i="5"/>
  <c r="D55" i="5"/>
  <c r="G55" i="5"/>
  <c r="E56" i="5"/>
  <c r="F56" i="5"/>
  <c r="D56" i="5"/>
  <c r="G56" i="5"/>
  <c r="E57" i="5"/>
  <c r="F57" i="5"/>
  <c r="D57" i="5"/>
  <c r="G57" i="5"/>
  <c r="E58" i="5"/>
  <c r="F58" i="5"/>
  <c r="D58" i="5"/>
  <c r="G58" i="5"/>
  <c r="E59" i="5"/>
  <c r="F59" i="5"/>
  <c r="D59" i="5"/>
  <c r="G59" i="5"/>
  <c r="E60" i="5"/>
  <c r="F60" i="5"/>
  <c r="D60" i="5"/>
  <c r="G60" i="5"/>
  <c r="E61" i="5"/>
  <c r="F61" i="5"/>
  <c r="D61" i="5"/>
  <c r="G61" i="5"/>
  <c r="E62" i="5"/>
  <c r="F62" i="5"/>
  <c r="D62" i="5"/>
  <c r="G62" i="5"/>
  <c r="E63" i="5"/>
  <c r="F63" i="5"/>
  <c r="D63" i="5"/>
  <c r="G63" i="5"/>
  <c r="F24" i="5"/>
  <c r="D24" i="5"/>
  <c r="D37" i="9"/>
  <c r="C37" i="9"/>
  <c r="D22" i="8"/>
  <c r="E22" i="8"/>
  <c r="C22" i="8"/>
  <c r="G16" i="8"/>
  <c r="G14" i="8"/>
  <c r="G15" i="8"/>
  <c r="G17" i="8"/>
  <c r="G18" i="8"/>
  <c r="G20" i="8"/>
  <c r="H14" i="8"/>
  <c r="H15" i="8"/>
  <c r="H16" i="8"/>
  <c r="H17" i="8"/>
  <c r="H18" i="8"/>
  <c r="H20" i="8"/>
  <c r="F14" i="8"/>
  <c r="F15" i="8"/>
  <c r="F16" i="8"/>
  <c r="F17" i="8"/>
  <c r="F18" i="8"/>
  <c r="F20" i="8"/>
</calcChain>
</file>

<file path=xl/sharedStrings.xml><?xml version="1.0" encoding="utf-8"?>
<sst xmlns="http://schemas.openxmlformats.org/spreadsheetml/2006/main" count="119" uniqueCount="90">
  <si>
    <t>Considera le seguenti tre operazioni finanziarie  A, B e C</t>
  </si>
  <si>
    <t>sullo scadenzario in anni = ( 0 ; 1 ; 2 ; 3: 4 )</t>
  </si>
  <si>
    <t>•A = ( -2.000 ; 1.105 ; 200 ; 1000; 200 )</t>
  </si>
  <si>
    <t>•C = ( -2.000 ; 0 ; 0 ; 1.500; 1500 )</t>
  </si>
  <si>
    <t>1) Calcolare il Van di tutte e tre con i=4%, 5%, 6%</t>
  </si>
  <si>
    <t>2) Calcolare il tasso interno di rendimento (TIR) delle tre operazioni finanziarie e stabilire in base al criterio del TIR l’ordine di preferibilità dei progetti.</t>
  </si>
  <si>
    <t>Esercizio 1</t>
  </si>
  <si>
    <t>Esercizio 2</t>
  </si>
  <si>
    <t>In termini di TIR, quale dei due investimenti è più conveniente?</t>
  </si>
  <si>
    <t>Un'investitrice dispone di 200.000.000 euro e può scegliere come investirli tra 2 progetti con condizioni diverse:</t>
  </si>
  <si>
    <t>• Il secondo prevede entrate, sempre in sei anni, con il pagamento di 100.000.000 alla fine di ogni biennio.</t>
  </si>
  <si>
    <t>•Il primo prevede entrate in sei anni con rate trimestrali costanti posticipate di importo 12.000.000.</t>
  </si>
  <si>
    <t xml:space="preserve">Un istante dopo aver pagato la rata 21° sospende il pagamento per 2 anni e 6 mesi, il tasso applicato per il debito residuo è r. </t>
  </si>
  <si>
    <t xml:space="preserve">Trascorso il periodo di sospensione del pagamento, negozia di corrispondere quanto ancora dovuto mediante </t>
  </si>
  <si>
    <t xml:space="preserve">ammortamento francese in 3 anni, con rate quadrimestrali al tasso nominale del 9%. </t>
  </si>
  <si>
    <t>La signora Rossi ottiene da un Istituto di credito la somma 100000 e concorda di restituirla mediante</t>
  </si>
  <si>
    <t xml:space="preserve"> ammortamento italiano in 10 anni con rate trimestrali al tasso annuo effettivo 6%.</t>
  </si>
  <si>
    <t>Si determini:</t>
  </si>
  <si>
    <t>1)  Il debito residuo un istante dopo aver pagato la 21° rata nello schema italiano</t>
  </si>
  <si>
    <t xml:space="preserve"> 2) La rata quadrimestrale nello schema francese</t>
  </si>
  <si>
    <t>Determinare un piano di ammortamento di un mutuo di importo 200000 da restituire in rate mensili costanti in 25 anni.</t>
  </si>
  <si>
    <t>Il tasso (nominale) di interesse applicato è 4%</t>
  </si>
  <si>
    <t>Se alla fine del decimo anno si decide di estinguere anticipatamente il mutuo, supponendo no spese e commissioni per l'estinzione anticipata,</t>
  </si>
  <si>
    <t>quanto si deve corrispondere alla banca?</t>
  </si>
  <si>
    <t>Esercizio 4</t>
  </si>
  <si>
    <t>Esercizio 5</t>
  </si>
  <si>
    <t>Esercizio 6</t>
  </si>
  <si>
    <t>Data la seguente struttura dei tassi</t>
  </si>
  <si>
    <t>i(0,0.5)=3.4% i(0,1)=3.65% i(0,1.5)=3.87% i(0,2)=4.02% i(0,2.5)=4.31% i(0,3)=4.55%</t>
  </si>
  <si>
    <t>determinare prezzo e duration di un btp cpn durata residua 3 anni, cedola semestrale TAN=5% e valore nominale 1000</t>
  </si>
  <si>
    <t>risulta conveniente.</t>
  </si>
  <si>
    <t xml:space="preserve">Usando la struttura tassi dell'esercizio precedente stabilire se il seguente progetto </t>
  </si>
  <si>
    <t>x/t= (-100000,+10000,+10000,+10000,+10000,+35000,+35000)/(0,0.5,1,1.5,2,2.5,3)</t>
  </si>
  <si>
    <t>Determinare anche il Tir del progetto</t>
  </si>
  <si>
    <t>Esercizio 7</t>
  </si>
  <si>
    <t>A</t>
  </si>
  <si>
    <t>B</t>
  </si>
  <si>
    <t>C</t>
  </si>
  <si>
    <t>t</t>
  </si>
  <si>
    <t>v_A</t>
  </si>
  <si>
    <t>v_B</t>
  </si>
  <si>
    <t>v_C</t>
  </si>
  <si>
    <t>tasso</t>
  </si>
  <si>
    <t>VAN</t>
  </si>
  <si>
    <t xml:space="preserve">cambiare qui il tasso </t>
  </si>
  <si>
    <t>TIR</t>
  </si>
  <si>
    <t>•B = ( -2.000 ; 500 ; 1000 ; 630; 500 )</t>
  </si>
  <si>
    <t>progetto 1</t>
  </si>
  <si>
    <t>progetto2</t>
  </si>
  <si>
    <t>TIR trimestrale</t>
  </si>
  <si>
    <t>i trimestrale</t>
  </si>
  <si>
    <t>m</t>
  </si>
  <si>
    <t>i annuo</t>
  </si>
  <si>
    <t>anni</t>
  </si>
  <si>
    <t>numero rate</t>
  </si>
  <si>
    <t>Piano ammortamento italiano</t>
  </si>
  <si>
    <t>Quota capitale</t>
  </si>
  <si>
    <t>rata</t>
  </si>
  <si>
    <t>quota capitale</t>
  </si>
  <si>
    <t>quota interesse</t>
  </si>
  <si>
    <t>debito residuo</t>
  </si>
  <si>
    <t>Sospensione</t>
  </si>
  <si>
    <t>DR_21</t>
  </si>
  <si>
    <t>tasso di interesse</t>
  </si>
  <si>
    <t>Debito maturato dopo sospensione</t>
  </si>
  <si>
    <t>tempo sospensione</t>
  </si>
  <si>
    <t>nuovo tasso mutuo</t>
  </si>
  <si>
    <t>DR dopo il pagamento della 21 esima rata</t>
  </si>
  <si>
    <t>tasso quadrimestrale</t>
  </si>
  <si>
    <t>Rata</t>
  </si>
  <si>
    <t>Piano ammortamento francese</t>
  </si>
  <si>
    <t>tasso annuo</t>
  </si>
  <si>
    <t>tasso mensile</t>
  </si>
  <si>
    <t>Debito fine decimo anno</t>
  </si>
  <si>
    <t>TIR annuale</t>
  </si>
  <si>
    <t>i(0,t)</t>
  </si>
  <si>
    <t>v(0,t)</t>
  </si>
  <si>
    <t>x_t btp</t>
  </si>
  <si>
    <t>x_t*v(0,t)</t>
  </si>
  <si>
    <t>t*x_t*v(0,t)</t>
  </si>
  <si>
    <t>Tan</t>
  </si>
  <si>
    <t>VN</t>
  </si>
  <si>
    <t>Prezzo</t>
  </si>
  <si>
    <t>Duration</t>
  </si>
  <si>
    <t>x_t</t>
  </si>
  <si>
    <t>Valore attuale flusso rispetto alal struttura tassi</t>
  </si>
  <si>
    <t>Rispetto alla struttura tassi il "prezzo" di 100000 è conveniente</t>
  </si>
  <si>
    <t>Progetto</t>
  </si>
  <si>
    <t>flusso</t>
  </si>
  <si>
    <t>TIR semestrale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</si>
</sst>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rgb="FF000000"/>
      <name val="Calibri"/>
      <scheme val="minor"/>
    </font>
    <font>
      <sz val="15"/>
      <color rgb="FF000000"/>
      <name val="Calibri"/>
      <scheme val="minor"/>
    </font>
    <font>
      <sz val="12"/>
      <color rgb="FFFF0000"/>
      <name val="Calibri"/>
      <family val="2"/>
      <scheme val="minor"/>
    </font>
    <font>
      <sz val="12"/>
      <color theme="0" tint="-0.34998626667073579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left" vertical="center"/>
    </xf>
    <xf numFmtId="0" fontId="0" fillId="0" borderId="0" xfId="0" applyBorder="1"/>
    <xf numFmtId="0" fontId="0" fillId="0" borderId="5" xfId="0" applyBorder="1"/>
    <xf numFmtId="0" fontId="2" fillId="0" borderId="6" xfId="0" applyFont="1" applyBorder="1" applyAlignment="1">
      <alignment horizontal="left" vertical="center"/>
    </xf>
    <xf numFmtId="0" fontId="0" fillId="0" borderId="7" xfId="0" applyBorder="1"/>
    <xf numFmtId="0" fontId="0" fillId="0" borderId="8" xfId="0" applyBorder="1"/>
    <xf numFmtId="0" fontId="0" fillId="0" borderId="6" xfId="0" applyBorder="1"/>
    <xf numFmtId="0" fontId="3" fillId="0" borderId="1" xfId="0" applyFont="1" applyBorder="1"/>
    <xf numFmtId="0" fontId="3" fillId="0" borderId="4" xfId="0" applyFont="1" applyBorder="1"/>
    <xf numFmtId="0" fontId="3" fillId="0" borderId="0" xfId="0" applyFont="1" applyBorder="1"/>
    <xf numFmtId="0" fontId="0" fillId="0" borderId="9" xfId="0" applyBorder="1"/>
    <xf numFmtId="9" fontId="0" fillId="0" borderId="9" xfId="0" applyNumberFormat="1" applyBorder="1"/>
    <xf numFmtId="0" fontId="0" fillId="0" borderId="9" xfId="0" applyBorder="1" applyAlignment="1">
      <alignment horizontal="center"/>
    </xf>
    <xf numFmtId="0" fontId="0" fillId="2" borderId="9" xfId="0" applyFill="1" applyBorder="1"/>
    <xf numFmtId="164" fontId="0" fillId="2" borderId="9" xfId="0" applyNumberFormat="1" applyFill="1" applyBorder="1"/>
    <xf numFmtId="10" fontId="0" fillId="0" borderId="0" xfId="1" applyNumberFormat="1" applyFont="1"/>
    <xf numFmtId="9" fontId="0" fillId="0" borderId="0" xfId="0" applyNumberFormat="1"/>
    <xf numFmtId="10" fontId="0" fillId="0" borderId="9" xfId="1" applyNumberFormat="1" applyFont="1" applyBorder="1"/>
    <xf numFmtId="0" fontId="0" fillId="0" borderId="9" xfId="0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0" borderId="9" xfId="0" applyFont="1" applyBorder="1"/>
    <xf numFmtId="0" fontId="0" fillId="0" borderId="9" xfId="0" applyFill="1" applyBorder="1"/>
    <xf numFmtId="10" fontId="0" fillId="0" borderId="9" xfId="0" applyNumberFormat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0" fontId="0" fillId="2" borderId="9" xfId="1" applyNumberFormat="1" applyFont="1" applyFill="1" applyBorder="1"/>
    <xf numFmtId="164" fontId="0" fillId="0" borderId="9" xfId="0" applyNumberFormat="1" applyBorder="1"/>
  </cellXfs>
  <cellStyles count="10">
    <cellStyle name="Collegamento ipertestuale" xfId="2" builtinId="8" hidden="1"/>
    <cellStyle name="Collegamento ipertestuale" xfId="4" builtinId="8" hidden="1"/>
    <cellStyle name="Collegamento ipertestuale" xfId="6" builtinId="8" hidden="1"/>
    <cellStyle name="Collegamento ipertestuale" xfId="8" builtinId="8" hidden="1"/>
    <cellStyle name="Collegamento visitato" xfId="3" builtinId="9" hidden="1"/>
    <cellStyle name="Collegamento visitato" xfId="5" builtinId="9" hidden="1"/>
    <cellStyle name="Collegamento visitato" xfId="7" builtinId="9" hidden="1"/>
    <cellStyle name="Collegamento visitato" xfId="9" builtinId="9" hidden="1"/>
    <cellStyle name="Normale" xfId="0" builtinId="0"/>
    <cellStyle name="Percentuale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C12" sqref="C12"/>
    </sheetView>
  </sheetViews>
  <sheetFormatPr baseColWidth="10" defaultRowHeight="15" x14ac:dyDescent="0"/>
  <sheetData>
    <row r="1" spans="1:17" ht="24" thickBot="1">
      <c r="A1" s="1" t="s">
        <v>6</v>
      </c>
    </row>
    <row r="2" spans="1:17" ht="23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</row>
    <row r="3" spans="1:17" ht="23">
      <c r="A3" s="5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</row>
    <row r="4" spans="1:17" ht="23">
      <c r="A4" s="5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7"/>
    </row>
    <row r="5" spans="1:17" ht="23">
      <c r="A5" s="5" t="s">
        <v>46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</row>
    <row r="6" spans="1:17" ht="23">
      <c r="A6" s="5" t="s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</row>
    <row r="7" spans="1:17" ht="23">
      <c r="A7" s="5" t="s">
        <v>4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7"/>
    </row>
    <row r="8" spans="1:17" ht="24" thickBot="1">
      <c r="A8" s="8" t="s">
        <v>5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10"/>
    </row>
    <row r="11" spans="1:17">
      <c r="B11" s="15" t="s">
        <v>42</v>
      </c>
      <c r="C11" s="16">
        <v>0.04</v>
      </c>
      <c r="D11" t="s">
        <v>44</v>
      </c>
    </row>
    <row r="13" spans="1:17">
      <c r="B13" s="17" t="s">
        <v>38</v>
      </c>
      <c r="C13" s="17" t="s">
        <v>35</v>
      </c>
      <c r="D13" s="17" t="s">
        <v>36</v>
      </c>
      <c r="E13" s="17" t="s">
        <v>37</v>
      </c>
      <c r="F13" s="17" t="s">
        <v>39</v>
      </c>
      <c r="G13" s="17" t="s">
        <v>40</v>
      </c>
      <c r="H13" s="17" t="s">
        <v>41</v>
      </c>
    </row>
    <row r="14" spans="1:17">
      <c r="B14" s="17">
        <v>0</v>
      </c>
      <c r="C14" s="17">
        <v>-2000</v>
      </c>
      <c r="D14" s="17">
        <v>-2000</v>
      </c>
      <c r="E14" s="17">
        <v>-2000</v>
      </c>
      <c r="F14" s="17">
        <f>C14*(1+$C$11)^(-$B14)</f>
        <v>-2000</v>
      </c>
      <c r="G14" s="17">
        <f t="shared" ref="G14:H18" si="0">D14*(1+$C$11)^(-$B14)</f>
        <v>-2000</v>
      </c>
      <c r="H14" s="17">
        <f t="shared" si="0"/>
        <v>-2000</v>
      </c>
    </row>
    <row r="15" spans="1:17">
      <c r="B15" s="17">
        <v>1</v>
      </c>
      <c r="C15" s="17">
        <v>1105</v>
      </c>
      <c r="D15" s="17">
        <v>500</v>
      </c>
      <c r="E15" s="17">
        <v>0</v>
      </c>
      <c r="F15" s="17">
        <f>C15*(1+$C$11)^(-$B15)</f>
        <v>1062.5</v>
      </c>
      <c r="G15" s="17">
        <f>D15*(1+$C$11)^(-$B15)</f>
        <v>480.76923076923072</v>
      </c>
      <c r="H15" s="17">
        <f t="shared" si="0"/>
        <v>0</v>
      </c>
    </row>
    <row r="16" spans="1:17">
      <c r="B16" s="17">
        <v>2</v>
      </c>
      <c r="C16" s="17">
        <v>200</v>
      </c>
      <c r="D16" s="17">
        <v>1000</v>
      </c>
      <c r="E16" s="17">
        <v>0</v>
      </c>
      <c r="F16" s="17">
        <f t="shared" ref="F16:F18" si="1">C16*(1+$C$11)^(-$B16)</f>
        <v>184.91124260355028</v>
      </c>
      <c r="G16" s="17">
        <f t="shared" si="0"/>
        <v>924.55621301775136</v>
      </c>
      <c r="H16" s="17">
        <f t="shared" si="0"/>
        <v>0</v>
      </c>
    </row>
    <row r="17" spans="2:8">
      <c r="B17" s="17">
        <v>3</v>
      </c>
      <c r="C17" s="17">
        <v>1000</v>
      </c>
      <c r="D17" s="17">
        <v>630</v>
      </c>
      <c r="E17" s="17">
        <v>1500</v>
      </c>
      <c r="F17" s="17">
        <f t="shared" si="1"/>
        <v>888.9963586709149</v>
      </c>
      <c r="G17" s="17">
        <f t="shared" si="0"/>
        <v>560.06770596267631</v>
      </c>
      <c r="H17" s="17">
        <f t="shared" si="0"/>
        <v>1333.4945380063723</v>
      </c>
    </row>
    <row r="18" spans="2:8">
      <c r="B18" s="17">
        <v>4</v>
      </c>
      <c r="C18" s="17">
        <v>200</v>
      </c>
      <c r="D18" s="17">
        <v>500</v>
      </c>
      <c r="E18" s="17">
        <v>1500</v>
      </c>
      <c r="F18" s="17">
        <f t="shared" si="1"/>
        <v>170.96083820594515</v>
      </c>
      <c r="G18" s="17">
        <f t="shared" si="0"/>
        <v>427.40209551486288</v>
      </c>
      <c r="H18" s="17">
        <f t="shared" si="0"/>
        <v>1282.2062865445885</v>
      </c>
    </row>
    <row r="20" spans="2:8">
      <c r="E20" s="15" t="s">
        <v>43</v>
      </c>
      <c r="F20" s="18">
        <f>SUM(F14:F18)</f>
        <v>307.3684394804103</v>
      </c>
      <c r="G20" s="18">
        <f t="shared" ref="G20:H20" si="2">SUM(G14:G18)</f>
        <v>392.79524526452127</v>
      </c>
      <c r="H20" s="18">
        <f t="shared" si="2"/>
        <v>615.70082455096076</v>
      </c>
    </row>
    <row r="22" spans="2:8">
      <c r="B22" s="15" t="s">
        <v>45</v>
      </c>
      <c r="C22" s="19">
        <f>IRR(C14:C18)</f>
        <v>0.11575482590510999</v>
      </c>
      <c r="D22" s="19">
        <f t="shared" ref="D22:E22" si="3">IRR(D14:D18)</f>
        <v>0.12236687281610048</v>
      </c>
      <c r="E22" s="19">
        <f t="shared" si="3"/>
        <v>0.12336676102356003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A34" workbookViewId="0">
      <selection activeCell="E42" sqref="E42"/>
    </sheetView>
  </sheetViews>
  <sheetFormatPr baseColWidth="10" defaultRowHeight="15" x14ac:dyDescent="0"/>
  <cols>
    <col min="2" max="2" width="13.1640625" bestFit="1" customWidth="1"/>
  </cols>
  <sheetData>
    <row r="1" spans="1:13" ht="23">
      <c r="A1" s="2" t="s">
        <v>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ht="23">
      <c r="A2" s="5" t="s">
        <v>9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13" ht="23">
      <c r="A3" s="5" t="s">
        <v>11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7"/>
    </row>
    <row r="4" spans="1:13" ht="23">
      <c r="A4" s="5" t="s">
        <v>10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7"/>
    </row>
    <row r="5" spans="1:13" ht="23">
      <c r="A5" s="5" t="s">
        <v>8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</row>
    <row r="6" spans="1:13" ht="16" thickBot="1">
      <c r="A6" s="11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10"/>
    </row>
    <row r="10" spans="1:13">
      <c r="B10" s="17" t="s">
        <v>38</v>
      </c>
      <c r="C10" s="17" t="s">
        <v>47</v>
      </c>
      <c r="D10" s="17" t="s">
        <v>48</v>
      </c>
    </row>
    <row r="11" spans="1:13">
      <c r="B11" s="17">
        <v>0</v>
      </c>
      <c r="C11" s="17">
        <v>-200000</v>
      </c>
      <c r="D11" s="17">
        <v>-200000</v>
      </c>
    </row>
    <row r="12" spans="1:13">
      <c r="B12" s="17">
        <v>0.25</v>
      </c>
      <c r="C12" s="17">
        <v>12000</v>
      </c>
      <c r="D12" s="17">
        <v>0</v>
      </c>
    </row>
    <row r="13" spans="1:13">
      <c r="B13" s="17">
        <v>0.5</v>
      </c>
      <c r="C13" s="17">
        <v>12000</v>
      </c>
      <c r="D13" s="17">
        <v>0</v>
      </c>
    </row>
    <row r="14" spans="1:13">
      <c r="B14" s="17">
        <v>0.75</v>
      </c>
      <c r="C14" s="17">
        <v>12000</v>
      </c>
      <c r="D14" s="17">
        <v>0</v>
      </c>
    </row>
    <row r="15" spans="1:13">
      <c r="B15" s="17">
        <v>1</v>
      </c>
      <c r="C15" s="17">
        <v>12000</v>
      </c>
      <c r="D15" s="17">
        <v>0</v>
      </c>
    </row>
    <row r="16" spans="1:13">
      <c r="B16" s="17">
        <v>1.25</v>
      </c>
      <c r="C16" s="17">
        <v>12000</v>
      </c>
      <c r="D16" s="17">
        <v>0</v>
      </c>
    </row>
    <row r="17" spans="2:4">
      <c r="B17" s="17">
        <v>1.5</v>
      </c>
      <c r="C17" s="17">
        <v>12000</v>
      </c>
      <c r="D17" s="17">
        <v>0</v>
      </c>
    </row>
    <row r="18" spans="2:4">
      <c r="B18" s="17">
        <v>1.75</v>
      </c>
      <c r="C18" s="17">
        <v>12000</v>
      </c>
      <c r="D18" s="17">
        <v>0</v>
      </c>
    </row>
    <row r="19" spans="2:4">
      <c r="B19" s="17">
        <v>2</v>
      </c>
      <c r="C19" s="17">
        <v>12000</v>
      </c>
      <c r="D19" s="17">
        <v>100000</v>
      </c>
    </row>
    <row r="20" spans="2:4">
      <c r="B20" s="17">
        <v>2.25</v>
      </c>
      <c r="C20" s="17">
        <v>12000</v>
      </c>
      <c r="D20" s="17">
        <v>0</v>
      </c>
    </row>
    <row r="21" spans="2:4">
      <c r="B21" s="17">
        <v>2.5</v>
      </c>
      <c r="C21" s="17">
        <v>12000</v>
      </c>
      <c r="D21" s="17">
        <v>0</v>
      </c>
    </row>
    <row r="22" spans="2:4">
      <c r="B22" s="17">
        <v>2.75</v>
      </c>
      <c r="C22" s="17">
        <v>12000</v>
      </c>
      <c r="D22" s="17">
        <v>0</v>
      </c>
    </row>
    <row r="23" spans="2:4">
      <c r="B23" s="17">
        <v>3</v>
      </c>
      <c r="C23" s="17">
        <v>12000</v>
      </c>
      <c r="D23" s="17">
        <v>0</v>
      </c>
    </row>
    <row r="24" spans="2:4">
      <c r="B24" s="17">
        <v>3.25</v>
      </c>
      <c r="C24" s="17">
        <v>12000</v>
      </c>
      <c r="D24" s="17">
        <v>0</v>
      </c>
    </row>
    <row r="25" spans="2:4">
      <c r="B25" s="17">
        <v>3.5</v>
      </c>
      <c r="C25" s="17">
        <v>12000</v>
      </c>
      <c r="D25" s="17">
        <v>0</v>
      </c>
    </row>
    <row r="26" spans="2:4">
      <c r="B26" s="17">
        <v>3.75</v>
      </c>
      <c r="C26" s="17">
        <v>12000</v>
      </c>
      <c r="D26" s="17">
        <v>0</v>
      </c>
    </row>
    <row r="27" spans="2:4">
      <c r="B27" s="17">
        <v>4</v>
      </c>
      <c r="C27" s="17">
        <v>12000</v>
      </c>
      <c r="D27" s="17">
        <v>100000</v>
      </c>
    </row>
    <row r="28" spans="2:4">
      <c r="B28" s="17">
        <v>4.25</v>
      </c>
      <c r="C28" s="17">
        <v>12000</v>
      </c>
      <c r="D28" s="17">
        <v>0</v>
      </c>
    </row>
    <row r="29" spans="2:4">
      <c r="B29" s="17">
        <v>4.5</v>
      </c>
      <c r="C29" s="17">
        <v>12000</v>
      </c>
      <c r="D29" s="17">
        <v>0</v>
      </c>
    </row>
    <row r="30" spans="2:4">
      <c r="B30" s="17">
        <v>4.75</v>
      </c>
      <c r="C30" s="17">
        <v>12000</v>
      </c>
      <c r="D30" s="17">
        <v>0</v>
      </c>
    </row>
    <row r="31" spans="2:4">
      <c r="B31" s="17">
        <v>5</v>
      </c>
      <c r="C31" s="17">
        <v>12000</v>
      </c>
      <c r="D31" s="17">
        <v>0</v>
      </c>
    </row>
    <row r="32" spans="2:4">
      <c r="B32" s="17">
        <v>5.25</v>
      </c>
      <c r="C32" s="17">
        <v>12000</v>
      </c>
      <c r="D32" s="17">
        <v>0</v>
      </c>
    </row>
    <row r="33" spans="2:4">
      <c r="B33" s="17">
        <v>5.5</v>
      </c>
      <c r="C33" s="17">
        <v>12000</v>
      </c>
      <c r="D33" s="17">
        <v>0</v>
      </c>
    </row>
    <row r="34" spans="2:4">
      <c r="B34" s="17">
        <v>5.75</v>
      </c>
      <c r="C34" s="17">
        <v>12000</v>
      </c>
      <c r="D34" s="17">
        <v>0</v>
      </c>
    </row>
    <row r="35" spans="2:4">
      <c r="B35" s="17">
        <v>6</v>
      </c>
      <c r="C35" s="17">
        <v>12000</v>
      </c>
      <c r="D35" s="17">
        <v>100000</v>
      </c>
    </row>
    <row r="37" spans="2:4">
      <c r="B37" t="s">
        <v>49</v>
      </c>
      <c r="C37" s="19">
        <f>IRR(C11:C35)</f>
        <v>3.1491266283552477E-2</v>
      </c>
      <c r="D37" s="19">
        <f>IRR(D11:D35)</f>
        <v>2.6605249244466389E-2</v>
      </c>
    </row>
    <row r="39" spans="2:4">
      <c r="B39" s="15" t="s">
        <v>74</v>
      </c>
      <c r="C39" s="19">
        <f>(1+C37)^4-1</f>
        <v>0.13204116725212467</v>
      </c>
      <c r="D39" s="19">
        <f>(1+D37)^4-1</f>
        <v>0.11074386270114456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1"/>
  <sheetViews>
    <sheetView tabSelected="1" topLeftCell="A19" workbookViewId="0">
      <selection activeCell="H14" sqref="H14"/>
    </sheetView>
  </sheetViews>
  <sheetFormatPr baseColWidth="10" defaultRowHeight="15" x14ac:dyDescent="0"/>
  <cols>
    <col min="3" max="3" width="12.83203125" customWidth="1"/>
    <col min="5" max="5" width="12.83203125" bestFit="1" customWidth="1"/>
    <col min="6" max="6" width="14" bestFit="1" customWidth="1"/>
    <col min="7" max="7" width="13" bestFit="1" customWidth="1"/>
  </cols>
  <sheetData>
    <row r="1" spans="1:14" ht="19">
      <c r="A1" s="12" t="s">
        <v>24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 spans="1:14" ht="19">
      <c r="A2" s="13" t="s">
        <v>20</v>
      </c>
      <c r="B2" s="14"/>
      <c r="C2" s="14"/>
      <c r="D2" s="6"/>
      <c r="E2" s="6"/>
      <c r="F2" s="6"/>
      <c r="G2" s="6"/>
      <c r="H2" s="6"/>
      <c r="I2" s="6"/>
      <c r="J2" s="6"/>
      <c r="K2" s="6"/>
      <c r="L2" s="6"/>
      <c r="M2" s="6"/>
      <c r="N2" s="7"/>
    </row>
    <row r="3" spans="1:14" ht="19">
      <c r="A3" s="13" t="s">
        <v>21</v>
      </c>
      <c r="B3" s="14"/>
      <c r="C3" s="14"/>
      <c r="D3" s="6"/>
      <c r="E3" s="6"/>
      <c r="F3" s="6"/>
      <c r="G3" s="6"/>
      <c r="H3" s="6"/>
      <c r="I3" s="6"/>
      <c r="J3" s="6"/>
      <c r="K3" s="6"/>
      <c r="L3" s="6"/>
      <c r="M3" s="6"/>
      <c r="N3" s="7"/>
    </row>
    <row r="4" spans="1:14" ht="19">
      <c r="A4" s="13" t="s">
        <v>22</v>
      </c>
      <c r="B4" s="14"/>
      <c r="C4" s="14"/>
      <c r="D4" s="6"/>
      <c r="E4" s="6"/>
      <c r="F4" s="6"/>
      <c r="G4" s="6"/>
      <c r="H4" s="6"/>
      <c r="I4" s="6"/>
      <c r="J4" s="6"/>
      <c r="K4" s="6"/>
      <c r="L4" s="6"/>
      <c r="M4" s="6"/>
      <c r="N4" s="7"/>
    </row>
    <row r="5" spans="1:14" ht="19">
      <c r="A5" s="13" t="s">
        <v>23</v>
      </c>
      <c r="B5" s="14"/>
      <c r="C5" s="14"/>
      <c r="D5" s="6"/>
      <c r="E5" s="6"/>
      <c r="F5" s="6"/>
      <c r="G5" s="6"/>
      <c r="H5" s="6"/>
      <c r="I5" s="6"/>
      <c r="J5" s="6"/>
      <c r="K5" s="6"/>
      <c r="L5" s="6"/>
      <c r="M5" s="6"/>
      <c r="N5" s="7"/>
    </row>
    <row r="6" spans="1:14" ht="16" thickBot="1">
      <c r="A6" s="11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0"/>
    </row>
    <row r="10" spans="1:14">
      <c r="C10" s="15" t="s">
        <v>37</v>
      </c>
      <c r="D10" s="15">
        <v>200000</v>
      </c>
    </row>
    <row r="11" spans="1:14">
      <c r="C11" s="15" t="s">
        <v>71</v>
      </c>
      <c r="D11" s="16">
        <v>0.04</v>
      </c>
    </row>
    <row r="12" spans="1:14">
      <c r="C12" s="15" t="s">
        <v>72</v>
      </c>
      <c r="D12" s="15">
        <f>D11/D13</f>
        <v>3.3333333333333335E-3</v>
      </c>
      <c r="F12" s="15" t="s">
        <v>73</v>
      </c>
      <c r="G12" s="15"/>
      <c r="H12" s="26">
        <f>G141</f>
        <v>142718.79316213369</v>
      </c>
    </row>
    <row r="13" spans="1:14">
      <c r="C13" s="15" t="s">
        <v>51</v>
      </c>
      <c r="D13" s="15">
        <v>12</v>
      </c>
    </row>
    <row r="14" spans="1:14">
      <c r="C14" s="15" t="s">
        <v>53</v>
      </c>
      <c r="D14" s="15">
        <v>25</v>
      </c>
      <c r="F14" s="20"/>
    </row>
    <row r="15" spans="1:14">
      <c r="C15" s="15" t="s">
        <v>54</v>
      </c>
      <c r="D15" s="15">
        <f>D13*D14</f>
        <v>300</v>
      </c>
    </row>
    <row r="17" spans="3:7">
      <c r="C17" s="15" t="s">
        <v>69</v>
      </c>
      <c r="D17" s="15">
        <f>D10/((1-(1+D12)^(-D15))/D12)</f>
        <v>1055.6736805955379</v>
      </c>
    </row>
    <row r="20" spans="3:7">
      <c r="C20" s="17" t="s">
        <v>38</v>
      </c>
      <c r="D20" s="17" t="s">
        <v>57</v>
      </c>
      <c r="E20" s="17" t="s">
        <v>58</v>
      </c>
      <c r="F20" s="17" t="s">
        <v>59</v>
      </c>
      <c r="G20" s="17" t="s">
        <v>60</v>
      </c>
    </row>
    <row r="21" spans="3:7">
      <c r="C21" s="17">
        <v>0</v>
      </c>
      <c r="D21" s="17"/>
      <c r="E21" s="17"/>
      <c r="F21" s="17"/>
      <c r="G21" s="17">
        <f>D10</f>
        <v>200000</v>
      </c>
    </row>
    <row r="22" spans="3:7">
      <c r="C22" s="17">
        <v>1</v>
      </c>
      <c r="D22" s="17">
        <f>$D$17</f>
        <v>1055.6736805955379</v>
      </c>
      <c r="E22" s="17">
        <f>D22-F22</f>
        <v>389.00701392887117</v>
      </c>
      <c r="F22" s="17">
        <f>G21*$D$12</f>
        <v>666.66666666666674</v>
      </c>
      <c r="G22" s="17">
        <f>G21-E22</f>
        <v>199610.99298607113</v>
      </c>
    </row>
    <row r="23" spans="3:7">
      <c r="C23" s="17">
        <v>2</v>
      </c>
      <c r="D23" s="17">
        <f t="shared" ref="D23:D86" si="0">$D$17</f>
        <v>1055.6736805955379</v>
      </c>
      <c r="E23" s="17">
        <f t="shared" ref="E23:E86" si="1">D23-F23</f>
        <v>390.30370397530078</v>
      </c>
      <c r="F23" s="17">
        <f t="shared" ref="F23:F86" si="2">G22*$D$12</f>
        <v>665.36997662023714</v>
      </c>
      <c r="G23" s="17">
        <f t="shared" ref="G23:G86" si="3">G22-E23</f>
        <v>199220.68928209582</v>
      </c>
    </row>
    <row r="24" spans="3:7">
      <c r="C24" s="17">
        <v>3</v>
      </c>
      <c r="D24" s="17">
        <f t="shared" si="0"/>
        <v>1055.6736805955379</v>
      </c>
      <c r="E24" s="17">
        <f t="shared" si="1"/>
        <v>391.60471632188512</v>
      </c>
      <c r="F24" s="17">
        <f t="shared" si="2"/>
        <v>664.0689642736528</v>
      </c>
      <c r="G24" s="17">
        <f t="shared" si="3"/>
        <v>198829.08456577393</v>
      </c>
    </row>
    <row r="25" spans="3:7">
      <c r="C25" s="17">
        <v>4</v>
      </c>
      <c r="D25" s="17">
        <f t="shared" si="0"/>
        <v>1055.6736805955379</v>
      </c>
      <c r="E25" s="17">
        <f t="shared" si="1"/>
        <v>392.91006537629141</v>
      </c>
      <c r="F25" s="17">
        <f t="shared" si="2"/>
        <v>662.7636152192465</v>
      </c>
      <c r="G25" s="17">
        <f t="shared" si="3"/>
        <v>198436.17450039764</v>
      </c>
    </row>
    <row r="26" spans="3:7">
      <c r="C26" s="17">
        <v>5</v>
      </c>
      <c r="D26" s="17">
        <f t="shared" si="0"/>
        <v>1055.6736805955379</v>
      </c>
      <c r="E26" s="17">
        <f t="shared" si="1"/>
        <v>394.21976559421239</v>
      </c>
      <c r="F26" s="17">
        <f t="shared" si="2"/>
        <v>661.45391500132553</v>
      </c>
      <c r="G26" s="17">
        <f t="shared" si="3"/>
        <v>198041.95473480344</v>
      </c>
    </row>
    <row r="27" spans="3:7">
      <c r="C27" s="17">
        <v>6</v>
      </c>
      <c r="D27" s="17">
        <f t="shared" si="0"/>
        <v>1055.6736805955379</v>
      </c>
      <c r="E27" s="17">
        <f t="shared" si="1"/>
        <v>395.53383147952638</v>
      </c>
      <c r="F27" s="17">
        <f t="shared" si="2"/>
        <v>660.13984911601153</v>
      </c>
      <c r="G27" s="17">
        <f t="shared" si="3"/>
        <v>197646.42090332392</v>
      </c>
    </row>
    <row r="28" spans="3:7">
      <c r="C28" s="17">
        <v>7</v>
      </c>
      <c r="D28" s="17">
        <f t="shared" si="0"/>
        <v>1055.6736805955379</v>
      </c>
      <c r="E28" s="17">
        <f t="shared" si="1"/>
        <v>396.85227758445819</v>
      </c>
      <c r="F28" s="17">
        <f t="shared" si="2"/>
        <v>658.82140301107972</v>
      </c>
      <c r="G28" s="17">
        <f t="shared" si="3"/>
        <v>197249.56862573946</v>
      </c>
    </row>
    <row r="29" spans="3:7">
      <c r="C29" s="17">
        <v>8</v>
      </c>
      <c r="D29" s="17">
        <f t="shared" si="0"/>
        <v>1055.6736805955379</v>
      </c>
      <c r="E29" s="17">
        <f t="shared" si="1"/>
        <v>398.17511850973972</v>
      </c>
      <c r="F29" s="17">
        <f t="shared" si="2"/>
        <v>657.4985620857982</v>
      </c>
      <c r="G29" s="17">
        <f t="shared" si="3"/>
        <v>196851.39350722972</v>
      </c>
    </row>
    <row r="30" spans="3:7">
      <c r="C30" s="17">
        <v>9</v>
      </c>
      <c r="D30" s="17">
        <f t="shared" si="0"/>
        <v>1055.6736805955379</v>
      </c>
      <c r="E30" s="17">
        <f t="shared" si="1"/>
        <v>399.5023689047722</v>
      </c>
      <c r="F30" s="17">
        <f t="shared" si="2"/>
        <v>656.17131169076572</v>
      </c>
      <c r="G30" s="17">
        <f t="shared" si="3"/>
        <v>196451.89113832495</v>
      </c>
    </row>
    <row r="31" spans="3:7">
      <c r="C31" s="17">
        <v>10</v>
      </c>
      <c r="D31" s="17">
        <f t="shared" si="0"/>
        <v>1055.6736805955379</v>
      </c>
      <c r="E31" s="17">
        <f t="shared" si="1"/>
        <v>400.83404346778809</v>
      </c>
      <c r="F31" s="17">
        <f t="shared" si="2"/>
        <v>654.83963712774982</v>
      </c>
      <c r="G31" s="17">
        <f t="shared" si="3"/>
        <v>196051.05709485715</v>
      </c>
    </row>
    <row r="32" spans="3:7">
      <c r="C32" s="17">
        <v>11</v>
      </c>
      <c r="D32" s="17">
        <f t="shared" si="0"/>
        <v>1055.6736805955379</v>
      </c>
      <c r="E32" s="17">
        <f t="shared" si="1"/>
        <v>402.170156946014</v>
      </c>
      <c r="F32" s="17">
        <f t="shared" si="2"/>
        <v>653.50352364952391</v>
      </c>
      <c r="G32" s="17">
        <f t="shared" si="3"/>
        <v>195648.88693791113</v>
      </c>
    </row>
    <row r="33" spans="3:7">
      <c r="C33" s="17">
        <v>12</v>
      </c>
      <c r="D33" s="17">
        <f t="shared" si="0"/>
        <v>1055.6736805955379</v>
      </c>
      <c r="E33" s="17">
        <f t="shared" si="1"/>
        <v>403.51072413583415</v>
      </c>
      <c r="F33" s="17">
        <f t="shared" si="2"/>
        <v>652.16295645970376</v>
      </c>
      <c r="G33" s="17">
        <f t="shared" si="3"/>
        <v>195245.37621377531</v>
      </c>
    </row>
    <row r="34" spans="3:7">
      <c r="C34" s="17">
        <v>13</v>
      </c>
      <c r="D34" s="17">
        <f t="shared" si="0"/>
        <v>1055.6736805955379</v>
      </c>
      <c r="E34" s="17">
        <f t="shared" si="1"/>
        <v>404.85575988295352</v>
      </c>
      <c r="F34" s="17">
        <f t="shared" si="2"/>
        <v>650.8179207125844</v>
      </c>
      <c r="G34" s="17">
        <f t="shared" si="3"/>
        <v>194840.52045389236</v>
      </c>
    </row>
    <row r="35" spans="3:7">
      <c r="C35" s="17">
        <v>14</v>
      </c>
      <c r="D35" s="17">
        <f t="shared" si="0"/>
        <v>1055.6736805955379</v>
      </c>
      <c r="E35" s="17">
        <f t="shared" si="1"/>
        <v>406.20527908256338</v>
      </c>
      <c r="F35" s="17">
        <f t="shared" si="2"/>
        <v>649.46840151297454</v>
      </c>
      <c r="G35" s="17">
        <f t="shared" si="3"/>
        <v>194434.3151748098</v>
      </c>
    </row>
    <row r="36" spans="3:7">
      <c r="C36" s="17">
        <v>15</v>
      </c>
      <c r="D36" s="17">
        <f t="shared" si="0"/>
        <v>1055.6736805955379</v>
      </c>
      <c r="E36" s="17">
        <f t="shared" si="1"/>
        <v>407.55929667950522</v>
      </c>
      <c r="F36" s="17">
        <f t="shared" si="2"/>
        <v>648.11438391603269</v>
      </c>
      <c r="G36" s="17">
        <f t="shared" si="3"/>
        <v>194026.75587813029</v>
      </c>
    </row>
    <row r="37" spans="3:7">
      <c r="C37" s="17">
        <v>16</v>
      </c>
      <c r="D37" s="17">
        <f t="shared" si="0"/>
        <v>1055.6736805955379</v>
      </c>
      <c r="E37" s="17">
        <f t="shared" si="1"/>
        <v>408.91782766843687</v>
      </c>
      <c r="F37" s="17">
        <f t="shared" si="2"/>
        <v>646.75585292710105</v>
      </c>
      <c r="G37" s="17">
        <f t="shared" si="3"/>
        <v>193617.83805046187</v>
      </c>
    </row>
    <row r="38" spans="3:7">
      <c r="C38" s="17">
        <v>17</v>
      </c>
      <c r="D38" s="17">
        <f t="shared" si="0"/>
        <v>1055.6736805955379</v>
      </c>
      <c r="E38" s="17">
        <f t="shared" si="1"/>
        <v>410.28088709399833</v>
      </c>
      <c r="F38" s="17">
        <f t="shared" si="2"/>
        <v>645.39279350153959</v>
      </c>
      <c r="G38" s="17">
        <f t="shared" si="3"/>
        <v>193207.55716336786</v>
      </c>
    </row>
    <row r="39" spans="3:7">
      <c r="C39" s="17">
        <v>18</v>
      </c>
      <c r="D39" s="17">
        <f t="shared" si="0"/>
        <v>1055.6736805955379</v>
      </c>
      <c r="E39" s="17">
        <f t="shared" si="1"/>
        <v>411.64849005097835</v>
      </c>
      <c r="F39" s="17">
        <f t="shared" si="2"/>
        <v>644.02519054455956</v>
      </c>
      <c r="G39" s="17">
        <f t="shared" si="3"/>
        <v>192795.90867331688</v>
      </c>
    </row>
    <row r="40" spans="3:7">
      <c r="C40" s="17">
        <v>19</v>
      </c>
      <c r="D40" s="17">
        <f t="shared" si="0"/>
        <v>1055.6736805955379</v>
      </c>
      <c r="E40" s="17">
        <f t="shared" si="1"/>
        <v>413.02065168448166</v>
      </c>
      <c r="F40" s="17">
        <f t="shared" si="2"/>
        <v>642.65302891105625</v>
      </c>
      <c r="G40" s="17">
        <f t="shared" si="3"/>
        <v>192382.88802163239</v>
      </c>
    </row>
    <row r="41" spans="3:7">
      <c r="C41" s="17">
        <v>20</v>
      </c>
      <c r="D41" s="17">
        <f t="shared" si="0"/>
        <v>1055.6736805955379</v>
      </c>
      <c r="E41" s="17">
        <f t="shared" si="1"/>
        <v>414.39738719009654</v>
      </c>
      <c r="F41" s="17">
        <f t="shared" si="2"/>
        <v>641.27629340544138</v>
      </c>
      <c r="G41" s="17">
        <f t="shared" si="3"/>
        <v>191968.49063444228</v>
      </c>
    </row>
    <row r="42" spans="3:7">
      <c r="C42" s="17">
        <v>21</v>
      </c>
      <c r="D42" s="17">
        <f t="shared" si="0"/>
        <v>1055.6736805955379</v>
      </c>
      <c r="E42" s="17">
        <f t="shared" si="1"/>
        <v>415.77871181406363</v>
      </c>
      <c r="F42" s="17">
        <f t="shared" si="2"/>
        <v>639.89496878147429</v>
      </c>
      <c r="G42" s="17">
        <f t="shared" si="3"/>
        <v>191552.71192262822</v>
      </c>
    </row>
    <row r="43" spans="3:7">
      <c r="C43" s="17">
        <v>22</v>
      </c>
      <c r="D43" s="17">
        <f t="shared" si="0"/>
        <v>1055.6736805955379</v>
      </c>
      <c r="E43" s="17">
        <f t="shared" si="1"/>
        <v>417.16464085344376</v>
      </c>
      <c r="F43" s="17">
        <f t="shared" si="2"/>
        <v>638.50903974209416</v>
      </c>
      <c r="G43" s="17">
        <f t="shared" si="3"/>
        <v>191135.54728177478</v>
      </c>
    </row>
    <row r="44" spans="3:7">
      <c r="C44" s="17">
        <v>23</v>
      </c>
      <c r="D44" s="17">
        <f t="shared" si="0"/>
        <v>1055.6736805955379</v>
      </c>
      <c r="E44" s="17">
        <f t="shared" si="1"/>
        <v>418.55518965628858</v>
      </c>
      <c r="F44" s="17">
        <f t="shared" si="2"/>
        <v>637.11849093924934</v>
      </c>
      <c r="G44" s="17">
        <f t="shared" si="3"/>
        <v>190716.99209211848</v>
      </c>
    </row>
    <row r="45" spans="3:7">
      <c r="C45" s="17">
        <v>24</v>
      </c>
      <c r="D45" s="17">
        <f t="shared" si="0"/>
        <v>1055.6736805955379</v>
      </c>
      <c r="E45" s="17">
        <f t="shared" si="1"/>
        <v>419.9503736218096</v>
      </c>
      <c r="F45" s="17">
        <f t="shared" si="2"/>
        <v>635.72330697372831</v>
      </c>
      <c r="G45" s="17">
        <f t="shared" si="3"/>
        <v>190297.04171849668</v>
      </c>
    </row>
    <row r="46" spans="3:7">
      <c r="C46" s="17">
        <v>25</v>
      </c>
      <c r="D46" s="17">
        <f t="shared" si="0"/>
        <v>1055.6736805955379</v>
      </c>
      <c r="E46" s="17">
        <f t="shared" si="1"/>
        <v>421.35020820054899</v>
      </c>
      <c r="F46" s="17">
        <f t="shared" si="2"/>
        <v>634.32347239498893</v>
      </c>
      <c r="G46" s="17">
        <f t="shared" si="3"/>
        <v>189875.69151029614</v>
      </c>
    </row>
    <row r="47" spans="3:7">
      <c r="C47" s="17">
        <v>26</v>
      </c>
      <c r="D47" s="17">
        <f t="shared" si="0"/>
        <v>1055.6736805955379</v>
      </c>
      <c r="E47" s="17">
        <f t="shared" si="1"/>
        <v>422.75470889455073</v>
      </c>
      <c r="F47" s="17">
        <f t="shared" si="2"/>
        <v>632.91897170098719</v>
      </c>
      <c r="G47" s="17">
        <f t="shared" si="3"/>
        <v>189452.93680140158</v>
      </c>
    </row>
    <row r="48" spans="3:7">
      <c r="C48" s="17">
        <v>27</v>
      </c>
      <c r="D48" s="17">
        <f t="shared" si="0"/>
        <v>1055.6736805955379</v>
      </c>
      <c r="E48" s="17">
        <f t="shared" si="1"/>
        <v>424.16389125753267</v>
      </c>
      <c r="F48" s="17">
        <f t="shared" si="2"/>
        <v>631.50978933800525</v>
      </c>
      <c r="G48" s="17">
        <f t="shared" si="3"/>
        <v>189028.77291014403</v>
      </c>
    </row>
    <row r="49" spans="3:7">
      <c r="C49" s="17">
        <v>28</v>
      </c>
      <c r="D49" s="17">
        <f t="shared" si="0"/>
        <v>1055.6736805955379</v>
      </c>
      <c r="E49" s="17">
        <f t="shared" si="1"/>
        <v>425.57777089505771</v>
      </c>
      <c r="F49" s="17">
        <f t="shared" si="2"/>
        <v>630.09590970048021</v>
      </c>
      <c r="G49" s="17">
        <f t="shared" si="3"/>
        <v>188603.19513924897</v>
      </c>
    </row>
    <row r="50" spans="3:7">
      <c r="C50" s="17">
        <v>29</v>
      </c>
      <c r="D50" s="17">
        <f t="shared" si="0"/>
        <v>1055.6736805955379</v>
      </c>
      <c r="E50" s="17">
        <f t="shared" si="1"/>
        <v>426.996363464708</v>
      </c>
      <c r="F50" s="17">
        <f t="shared" si="2"/>
        <v>628.67731713082992</v>
      </c>
      <c r="G50" s="17">
        <f t="shared" si="3"/>
        <v>188176.19877578426</v>
      </c>
    </row>
    <row r="51" spans="3:7">
      <c r="C51" s="17">
        <v>30</v>
      </c>
      <c r="D51" s="17">
        <f t="shared" si="0"/>
        <v>1055.6736805955379</v>
      </c>
      <c r="E51" s="17">
        <f t="shared" si="1"/>
        <v>428.41968467625702</v>
      </c>
      <c r="F51" s="17">
        <f t="shared" si="2"/>
        <v>627.2539959192809</v>
      </c>
      <c r="G51" s="17">
        <f t="shared" si="3"/>
        <v>187747.77909110801</v>
      </c>
    </row>
    <row r="52" spans="3:7">
      <c r="C52" s="17">
        <v>31</v>
      </c>
      <c r="D52" s="17">
        <f t="shared" si="0"/>
        <v>1055.6736805955379</v>
      </c>
      <c r="E52" s="17">
        <f t="shared" si="1"/>
        <v>429.84775029184448</v>
      </c>
      <c r="F52" s="17">
        <f t="shared" si="2"/>
        <v>625.82593030369344</v>
      </c>
      <c r="G52" s="17">
        <f t="shared" si="3"/>
        <v>187317.93134081617</v>
      </c>
    </row>
    <row r="53" spans="3:7">
      <c r="C53" s="17">
        <v>32</v>
      </c>
      <c r="D53" s="17">
        <f t="shared" si="0"/>
        <v>1055.6736805955379</v>
      </c>
      <c r="E53" s="17">
        <f t="shared" si="1"/>
        <v>431.28057612615066</v>
      </c>
      <c r="F53" s="17">
        <f t="shared" si="2"/>
        <v>624.39310446938725</v>
      </c>
      <c r="G53" s="17">
        <f t="shared" si="3"/>
        <v>186886.65076469001</v>
      </c>
    </row>
    <row r="54" spans="3:7">
      <c r="C54" s="17">
        <v>33</v>
      </c>
      <c r="D54" s="17">
        <f t="shared" si="0"/>
        <v>1055.6736805955379</v>
      </c>
      <c r="E54" s="17">
        <f t="shared" si="1"/>
        <v>432.71817804657121</v>
      </c>
      <c r="F54" s="17">
        <f t="shared" si="2"/>
        <v>622.95550254896671</v>
      </c>
      <c r="G54" s="17">
        <f t="shared" si="3"/>
        <v>186453.93258664344</v>
      </c>
    </row>
    <row r="55" spans="3:7">
      <c r="C55" s="17">
        <v>34</v>
      </c>
      <c r="D55" s="17">
        <f t="shared" si="0"/>
        <v>1055.6736805955379</v>
      </c>
      <c r="E55" s="17">
        <f t="shared" si="1"/>
        <v>434.16057197339308</v>
      </c>
      <c r="F55" s="17">
        <f t="shared" si="2"/>
        <v>621.51310862214484</v>
      </c>
      <c r="G55" s="17">
        <f t="shared" si="3"/>
        <v>186019.77201467004</v>
      </c>
    </row>
    <row r="56" spans="3:7">
      <c r="C56" s="17">
        <v>35</v>
      </c>
      <c r="D56" s="17">
        <f t="shared" si="0"/>
        <v>1055.6736805955379</v>
      </c>
      <c r="E56" s="17">
        <f t="shared" si="1"/>
        <v>435.60777387997109</v>
      </c>
      <c r="F56" s="17">
        <f t="shared" si="2"/>
        <v>620.06590671556683</v>
      </c>
      <c r="G56" s="17">
        <f t="shared" si="3"/>
        <v>185584.16424079007</v>
      </c>
    </row>
    <row r="57" spans="3:7">
      <c r="C57" s="17">
        <v>36</v>
      </c>
      <c r="D57" s="17">
        <f t="shared" si="0"/>
        <v>1055.6736805955379</v>
      </c>
      <c r="E57" s="17">
        <f t="shared" si="1"/>
        <v>437.0597997929043</v>
      </c>
      <c r="F57" s="17">
        <f t="shared" si="2"/>
        <v>618.61388080263362</v>
      </c>
      <c r="G57" s="17">
        <f t="shared" si="3"/>
        <v>185147.10444099715</v>
      </c>
    </row>
    <row r="58" spans="3:7">
      <c r="C58" s="17">
        <v>37</v>
      </c>
      <c r="D58" s="17">
        <f t="shared" si="0"/>
        <v>1055.6736805955379</v>
      </c>
      <c r="E58" s="17">
        <f t="shared" si="1"/>
        <v>438.51666579221398</v>
      </c>
      <c r="F58" s="17">
        <f t="shared" si="2"/>
        <v>617.15701480332393</v>
      </c>
      <c r="G58" s="17">
        <f t="shared" si="3"/>
        <v>184708.58777520494</v>
      </c>
    </row>
    <row r="59" spans="3:7">
      <c r="C59" s="17">
        <v>38</v>
      </c>
      <c r="D59" s="17">
        <f t="shared" si="0"/>
        <v>1055.6736805955379</v>
      </c>
      <c r="E59" s="17">
        <f t="shared" si="1"/>
        <v>439.97838801152136</v>
      </c>
      <c r="F59" s="17">
        <f t="shared" si="2"/>
        <v>615.69529258401656</v>
      </c>
      <c r="G59" s="17">
        <f t="shared" si="3"/>
        <v>184268.60938719343</v>
      </c>
    </row>
    <row r="60" spans="3:7">
      <c r="C60" s="17">
        <v>39</v>
      </c>
      <c r="D60" s="17">
        <f t="shared" si="0"/>
        <v>1055.6736805955379</v>
      </c>
      <c r="E60" s="17">
        <f t="shared" si="1"/>
        <v>441.44498263822641</v>
      </c>
      <c r="F60" s="17">
        <f t="shared" si="2"/>
        <v>614.22869795731151</v>
      </c>
      <c r="G60" s="17">
        <f t="shared" si="3"/>
        <v>183827.16440455519</v>
      </c>
    </row>
    <row r="61" spans="3:7">
      <c r="C61" s="17">
        <v>40</v>
      </c>
      <c r="D61" s="17">
        <f t="shared" si="0"/>
        <v>1055.6736805955379</v>
      </c>
      <c r="E61" s="17">
        <f t="shared" si="1"/>
        <v>442.91646591368726</v>
      </c>
      <c r="F61" s="17">
        <f t="shared" si="2"/>
        <v>612.75721468185066</v>
      </c>
      <c r="G61" s="17">
        <f t="shared" si="3"/>
        <v>183384.24793864152</v>
      </c>
    </row>
    <row r="62" spans="3:7">
      <c r="C62" s="17">
        <v>41</v>
      </c>
      <c r="D62" s="17">
        <f t="shared" si="0"/>
        <v>1055.6736805955379</v>
      </c>
      <c r="E62" s="17">
        <f t="shared" si="1"/>
        <v>444.39285413339951</v>
      </c>
      <c r="F62" s="17">
        <f t="shared" si="2"/>
        <v>611.28082646213841</v>
      </c>
      <c r="G62" s="17">
        <f t="shared" si="3"/>
        <v>182939.85508450813</v>
      </c>
    </row>
    <row r="63" spans="3:7">
      <c r="C63" s="17">
        <v>42</v>
      </c>
      <c r="D63" s="17">
        <f t="shared" si="0"/>
        <v>1055.6736805955379</v>
      </c>
      <c r="E63" s="17">
        <f t="shared" si="1"/>
        <v>445.8741636471774</v>
      </c>
      <c r="F63" s="17">
        <f t="shared" si="2"/>
        <v>609.79951694836052</v>
      </c>
      <c r="G63" s="17">
        <f t="shared" si="3"/>
        <v>182493.98092086095</v>
      </c>
    </row>
    <row r="64" spans="3:7">
      <c r="C64" s="17">
        <v>43</v>
      </c>
      <c r="D64" s="17">
        <f t="shared" si="0"/>
        <v>1055.6736805955379</v>
      </c>
      <c r="E64" s="17">
        <f t="shared" si="1"/>
        <v>447.36041085933471</v>
      </c>
      <c r="F64" s="17">
        <f t="shared" si="2"/>
        <v>608.31326973620321</v>
      </c>
      <c r="G64" s="17">
        <f t="shared" si="3"/>
        <v>182046.62051000161</v>
      </c>
    </row>
    <row r="65" spans="3:7">
      <c r="C65" s="17">
        <v>44</v>
      </c>
      <c r="D65" s="17">
        <f t="shared" si="0"/>
        <v>1055.6736805955379</v>
      </c>
      <c r="E65" s="17">
        <f t="shared" si="1"/>
        <v>448.85161222886586</v>
      </c>
      <c r="F65" s="17">
        <f t="shared" si="2"/>
        <v>606.82206836667206</v>
      </c>
      <c r="G65" s="17">
        <f t="shared" si="3"/>
        <v>181597.76889777274</v>
      </c>
    </row>
    <row r="66" spans="3:7">
      <c r="C66" s="17">
        <v>45</v>
      </c>
      <c r="D66" s="17">
        <f t="shared" si="0"/>
        <v>1055.6736805955379</v>
      </c>
      <c r="E66" s="17">
        <f t="shared" si="1"/>
        <v>450.34778426962873</v>
      </c>
      <c r="F66" s="17">
        <f t="shared" si="2"/>
        <v>605.32589632590918</v>
      </c>
      <c r="G66" s="17">
        <f t="shared" si="3"/>
        <v>181147.42111350311</v>
      </c>
    </row>
    <row r="67" spans="3:7">
      <c r="C67" s="17">
        <v>46</v>
      </c>
      <c r="D67" s="17">
        <f t="shared" si="0"/>
        <v>1055.6736805955379</v>
      </c>
      <c r="E67" s="17">
        <f t="shared" si="1"/>
        <v>451.84894355052757</v>
      </c>
      <c r="F67" s="17">
        <f t="shared" si="2"/>
        <v>603.82473704501035</v>
      </c>
      <c r="G67" s="17">
        <f t="shared" si="3"/>
        <v>180695.57216995259</v>
      </c>
    </row>
    <row r="68" spans="3:7">
      <c r="C68" s="17">
        <v>47</v>
      </c>
      <c r="D68" s="17">
        <f t="shared" si="0"/>
        <v>1055.6736805955379</v>
      </c>
      <c r="E68" s="17">
        <f t="shared" si="1"/>
        <v>453.35510669569589</v>
      </c>
      <c r="F68" s="17">
        <f t="shared" si="2"/>
        <v>602.31857389984202</v>
      </c>
      <c r="G68" s="17">
        <f t="shared" si="3"/>
        <v>180242.21706325689</v>
      </c>
    </row>
    <row r="69" spans="3:7">
      <c r="C69" s="17">
        <v>48</v>
      </c>
      <c r="D69" s="17">
        <f t="shared" si="0"/>
        <v>1055.6736805955379</v>
      </c>
      <c r="E69" s="17">
        <f t="shared" si="1"/>
        <v>454.86629038468163</v>
      </c>
      <c r="F69" s="17">
        <f t="shared" si="2"/>
        <v>600.80739021085628</v>
      </c>
      <c r="G69" s="17">
        <f t="shared" si="3"/>
        <v>179787.35077287222</v>
      </c>
    </row>
    <row r="70" spans="3:7">
      <c r="C70" s="17">
        <v>49</v>
      </c>
      <c r="D70" s="17">
        <f t="shared" si="0"/>
        <v>1055.6736805955379</v>
      </c>
      <c r="E70" s="17">
        <f t="shared" si="1"/>
        <v>456.38251135263044</v>
      </c>
      <c r="F70" s="17">
        <f t="shared" si="2"/>
        <v>599.29116924290747</v>
      </c>
      <c r="G70" s="17">
        <f t="shared" si="3"/>
        <v>179330.96826151959</v>
      </c>
    </row>
    <row r="71" spans="3:7">
      <c r="C71" s="17">
        <v>50</v>
      </c>
      <c r="D71" s="17">
        <f t="shared" si="0"/>
        <v>1055.6736805955379</v>
      </c>
      <c r="E71" s="17">
        <f t="shared" si="1"/>
        <v>457.90378639047253</v>
      </c>
      <c r="F71" s="17">
        <f t="shared" si="2"/>
        <v>597.76989420506538</v>
      </c>
      <c r="G71" s="17">
        <f t="shared" si="3"/>
        <v>178873.06447512913</v>
      </c>
    </row>
    <row r="72" spans="3:7">
      <c r="C72" s="17">
        <v>51</v>
      </c>
      <c r="D72" s="17">
        <f t="shared" si="0"/>
        <v>1055.6736805955379</v>
      </c>
      <c r="E72" s="17">
        <f t="shared" si="1"/>
        <v>459.43013234510749</v>
      </c>
      <c r="F72" s="17">
        <f t="shared" si="2"/>
        <v>596.24354825043042</v>
      </c>
      <c r="G72" s="17">
        <f t="shared" si="3"/>
        <v>178413.634342784</v>
      </c>
    </row>
    <row r="73" spans="3:7">
      <c r="C73" s="17">
        <v>52</v>
      </c>
      <c r="D73" s="17">
        <f t="shared" si="0"/>
        <v>1055.6736805955379</v>
      </c>
      <c r="E73" s="17">
        <f t="shared" si="1"/>
        <v>460.96156611959123</v>
      </c>
      <c r="F73" s="17">
        <f t="shared" si="2"/>
        <v>594.71211447594669</v>
      </c>
      <c r="G73" s="17">
        <f t="shared" si="3"/>
        <v>177952.6727766644</v>
      </c>
    </row>
    <row r="74" spans="3:7">
      <c r="C74" s="17">
        <v>53</v>
      </c>
      <c r="D74" s="17">
        <f t="shared" si="0"/>
        <v>1055.6736805955379</v>
      </c>
      <c r="E74" s="17">
        <f t="shared" si="1"/>
        <v>462.49810467332316</v>
      </c>
      <c r="F74" s="17">
        <f t="shared" si="2"/>
        <v>593.17557592221476</v>
      </c>
      <c r="G74" s="17">
        <f t="shared" si="3"/>
        <v>177490.17467199109</v>
      </c>
    </row>
    <row r="75" spans="3:7">
      <c r="C75" s="17">
        <v>54</v>
      </c>
      <c r="D75" s="17">
        <f t="shared" si="0"/>
        <v>1055.6736805955379</v>
      </c>
      <c r="E75" s="17">
        <f t="shared" si="1"/>
        <v>464.03976502223429</v>
      </c>
      <c r="F75" s="17">
        <f t="shared" si="2"/>
        <v>591.63391557330363</v>
      </c>
      <c r="G75" s="17">
        <f t="shared" si="3"/>
        <v>177026.13490696886</v>
      </c>
    </row>
    <row r="76" spans="3:7">
      <c r="C76" s="17">
        <v>55</v>
      </c>
      <c r="D76" s="17">
        <f t="shared" si="0"/>
        <v>1055.6736805955379</v>
      </c>
      <c r="E76" s="17">
        <f t="shared" si="1"/>
        <v>465.58656423897503</v>
      </c>
      <c r="F76" s="17">
        <f t="shared" si="2"/>
        <v>590.08711635656289</v>
      </c>
      <c r="G76" s="17">
        <f t="shared" si="3"/>
        <v>176560.54834272989</v>
      </c>
    </row>
    <row r="77" spans="3:7">
      <c r="C77" s="17">
        <v>56</v>
      </c>
      <c r="D77" s="17">
        <f t="shared" si="0"/>
        <v>1055.6736805955379</v>
      </c>
      <c r="E77" s="17">
        <f t="shared" si="1"/>
        <v>467.13851945310489</v>
      </c>
      <c r="F77" s="17">
        <f t="shared" si="2"/>
        <v>588.53516114243303</v>
      </c>
      <c r="G77" s="17">
        <f t="shared" si="3"/>
        <v>176093.40982327677</v>
      </c>
    </row>
    <row r="78" spans="3:7">
      <c r="C78" s="17">
        <v>57</v>
      </c>
      <c r="D78" s="17">
        <f t="shared" si="0"/>
        <v>1055.6736805955379</v>
      </c>
      <c r="E78" s="17">
        <f t="shared" si="1"/>
        <v>468.69564785128193</v>
      </c>
      <c r="F78" s="17">
        <f t="shared" si="2"/>
        <v>586.97803274425598</v>
      </c>
      <c r="G78" s="17">
        <f t="shared" si="3"/>
        <v>175624.7141754255</v>
      </c>
    </row>
    <row r="79" spans="3:7">
      <c r="C79" s="17">
        <v>58</v>
      </c>
      <c r="D79" s="17">
        <f t="shared" si="0"/>
        <v>1055.6736805955379</v>
      </c>
      <c r="E79" s="17">
        <f t="shared" si="1"/>
        <v>470.25796667745283</v>
      </c>
      <c r="F79" s="17">
        <f t="shared" si="2"/>
        <v>585.41571391808509</v>
      </c>
      <c r="G79" s="17">
        <f t="shared" si="3"/>
        <v>175154.45620874804</v>
      </c>
    </row>
    <row r="80" spans="3:7">
      <c r="C80" s="17">
        <v>59</v>
      </c>
      <c r="D80" s="17">
        <f t="shared" si="0"/>
        <v>1055.6736805955379</v>
      </c>
      <c r="E80" s="17">
        <f t="shared" si="1"/>
        <v>471.82549323304443</v>
      </c>
      <c r="F80" s="17">
        <f t="shared" si="2"/>
        <v>583.84818736249349</v>
      </c>
      <c r="G80" s="17">
        <f t="shared" si="3"/>
        <v>174682.630715515</v>
      </c>
    </row>
    <row r="81" spans="3:7">
      <c r="C81" s="17">
        <v>60</v>
      </c>
      <c r="D81" s="17">
        <f t="shared" si="0"/>
        <v>1055.6736805955379</v>
      </c>
      <c r="E81" s="17">
        <f t="shared" si="1"/>
        <v>473.39824487715453</v>
      </c>
      <c r="F81" s="17">
        <f t="shared" si="2"/>
        <v>582.27543571838339</v>
      </c>
      <c r="G81" s="17">
        <f t="shared" si="3"/>
        <v>174209.23247063786</v>
      </c>
    </row>
    <row r="82" spans="3:7">
      <c r="C82" s="17">
        <v>61</v>
      </c>
      <c r="D82" s="17">
        <f t="shared" si="0"/>
        <v>1055.6736805955379</v>
      </c>
      <c r="E82" s="17">
        <f t="shared" si="1"/>
        <v>474.97623902674502</v>
      </c>
      <c r="F82" s="17">
        <f t="shared" si="2"/>
        <v>580.6974415687929</v>
      </c>
      <c r="G82" s="17">
        <f t="shared" si="3"/>
        <v>173734.2562316111</v>
      </c>
    </row>
    <row r="83" spans="3:7">
      <c r="C83" s="17">
        <v>62</v>
      </c>
      <c r="D83" s="17">
        <f t="shared" si="0"/>
        <v>1055.6736805955379</v>
      </c>
      <c r="E83" s="17">
        <f t="shared" si="1"/>
        <v>476.55949315683426</v>
      </c>
      <c r="F83" s="17">
        <f t="shared" si="2"/>
        <v>579.11418743870365</v>
      </c>
      <c r="G83" s="17">
        <f t="shared" si="3"/>
        <v>173257.69673845425</v>
      </c>
    </row>
    <row r="84" spans="3:7">
      <c r="C84" s="17">
        <v>63</v>
      </c>
      <c r="D84" s="17">
        <f t="shared" si="0"/>
        <v>1055.6736805955379</v>
      </c>
      <c r="E84" s="17">
        <f t="shared" si="1"/>
        <v>478.14802480069034</v>
      </c>
      <c r="F84" s="17">
        <f t="shared" si="2"/>
        <v>577.52565579484758</v>
      </c>
      <c r="G84" s="17">
        <f t="shared" si="3"/>
        <v>172779.54871365355</v>
      </c>
    </row>
    <row r="85" spans="3:7">
      <c r="C85" s="17">
        <v>64</v>
      </c>
      <c r="D85" s="17">
        <f t="shared" si="0"/>
        <v>1055.6736805955379</v>
      </c>
      <c r="E85" s="17">
        <f t="shared" si="1"/>
        <v>479.74185155002601</v>
      </c>
      <c r="F85" s="17">
        <f t="shared" si="2"/>
        <v>575.9318290455119</v>
      </c>
      <c r="G85" s="17">
        <f t="shared" si="3"/>
        <v>172299.80686210352</v>
      </c>
    </row>
    <row r="86" spans="3:7">
      <c r="C86" s="17">
        <v>65</v>
      </c>
      <c r="D86" s="17">
        <f t="shared" si="0"/>
        <v>1055.6736805955379</v>
      </c>
      <c r="E86" s="17">
        <f t="shared" si="1"/>
        <v>481.34099105519283</v>
      </c>
      <c r="F86" s="17">
        <f t="shared" si="2"/>
        <v>574.33268954034509</v>
      </c>
      <c r="G86" s="17">
        <f t="shared" si="3"/>
        <v>171818.46587104833</v>
      </c>
    </row>
    <row r="87" spans="3:7">
      <c r="C87" s="17">
        <v>66</v>
      </c>
      <c r="D87" s="17">
        <f t="shared" ref="D87:D150" si="4">$D$17</f>
        <v>1055.6736805955379</v>
      </c>
      <c r="E87" s="17">
        <f t="shared" ref="E87:E150" si="5">D87-F87</f>
        <v>482.94546102537674</v>
      </c>
      <c r="F87" s="17">
        <f t="shared" ref="F87:F150" si="6">G86*$D$12</f>
        <v>572.72821957016117</v>
      </c>
      <c r="G87" s="17">
        <f t="shared" ref="G87:G150" si="7">G86-E87</f>
        <v>171335.52041002296</v>
      </c>
    </row>
    <row r="88" spans="3:7">
      <c r="C88" s="17">
        <v>67</v>
      </c>
      <c r="D88" s="17">
        <f t="shared" si="4"/>
        <v>1055.6736805955379</v>
      </c>
      <c r="E88" s="17">
        <f t="shared" si="5"/>
        <v>484.55527922879469</v>
      </c>
      <c r="F88" s="17">
        <f t="shared" si="6"/>
        <v>571.11840136674323</v>
      </c>
      <c r="G88" s="17">
        <f t="shared" si="7"/>
        <v>170850.96513079415</v>
      </c>
    </row>
    <row r="89" spans="3:7">
      <c r="C89" s="17">
        <v>68</v>
      </c>
      <c r="D89" s="17">
        <f t="shared" si="4"/>
        <v>1055.6736805955379</v>
      </c>
      <c r="E89" s="17">
        <f t="shared" si="5"/>
        <v>486.17046349289069</v>
      </c>
      <c r="F89" s="17">
        <f t="shared" si="6"/>
        <v>569.50321710264723</v>
      </c>
      <c r="G89" s="17">
        <f t="shared" si="7"/>
        <v>170364.79466730126</v>
      </c>
    </row>
    <row r="90" spans="3:7">
      <c r="C90" s="17">
        <v>69</v>
      </c>
      <c r="D90" s="17">
        <f t="shared" si="4"/>
        <v>1055.6736805955379</v>
      </c>
      <c r="E90" s="17">
        <f t="shared" si="5"/>
        <v>487.79103170453368</v>
      </c>
      <c r="F90" s="17">
        <f t="shared" si="6"/>
        <v>567.88264889100424</v>
      </c>
      <c r="G90" s="17">
        <f t="shared" si="7"/>
        <v>169877.00363559672</v>
      </c>
    </row>
    <row r="91" spans="3:7">
      <c r="C91" s="17">
        <v>70</v>
      </c>
      <c r="D91" s="17">
        <f t="shared" si="4"/>
        <v>1055.6736805955379</v>
      </c>
      <c r="E91" s="17">
        <f t="shared" si="5"/>
        <v>489.41700181021554</v>
      </c>
      <c r="F91" s="17">
        <f t="shared" si="6"/>
        <v>566.25667878532238</v>
      </c>
      <c r="G91" s="17">
        <f t="shared" si="7"/>
        <v>169387.5866337865</v>
      </c>
    </row>
    <row r="92" spans="3:7">
      <c r="C92" s="17">
        <v>71</v>
      </c>
      <c r="D92" s="17">
        <f t="shared" si="4"/>
        <v>1055.6736805955379</v>
      </c>
      <c r="E92" s="17">
        <f t="shared" si="5"/>
        <v>491.04839181624959</v>
      </c>
      <c r="F92" s="17">
        <f t="shared" si="6"/>
        <v>564.62528877928833</v>
      </c>
      <c r="G92" s="17">
        <f t="shared" si="7"/>
        <v>168896.53824197027</v>
      </c>
    </row>
    <row r="93" spans="3:7">
      <c r="C93" s="17">
        <v>72</v>
      </c>
      <c r="D93" s="17">
        <f t="shared" si="4"/>
        <v>1055.6736805955379</v>
      </c>
      <c r="E93" s="17">
        <f t="shared" si="5"/>
        <v>492.68521978897036</v>
      </c>
      <c r="F93" s="17">
        <f t="shared" si="6"/>
        <v>562.98846080656756</v>
      </c>
      <c r="G93" s="17">
        <f t="shared" si="7"/>
        <v>168403.85302218128</v>
      </c>
    </row>
    <row r="94" spans="3:7">
      <c r="C94" s="17">
        <v>73</v>
      </c>
      <c r="D94" s="17">
        <f t="shared" si="4"/>
        <v>1055.6736805955379</v>
      </c>
      <c r="E94" s="17">
        <f t="shared" si="5"/>
        <v>494.32750385493364</v>
      </c>
      <c r="F94" s="17">
        <f t="shared" si="6"/>
        <v>561.34617674060428</v>
      </c>
      <c r="G94" s="17">
        <f t="shared" si="7"/>
        <v>167909.52551832635</v>
      </c>
    </row>
    <row r="95" spans="3:7">
      <c r="C95" s="17">
        <v>74</v>
      </c>
      <c r="D95" s="17">
        <f t="shared" si="4"/>
        <v>1055.6736805955379</v>
      </c>
      <c r="E95" s="17">
        <f t="shared" si="5"/>
        <v>495.97526220111672</v>
      </c>
      <c r="F95" s="17">
        <f t="shared" si="6"/>
        <v>559.6984183944212</v>
      </c>
      <c r="G95" s="17">
        <f t="shared" si="7"/>
        <v>167413.55025612522</v>
      </c>
    </row>
    <row r="96" spans="3:7">
      <c r="C96" s="17">
        <v>75</v>
      </c>
      <c r="D96" s="17">
        <f t="shared" si="4"/>
        <v>1055.6736805955379</v>
      </c>
      <c r="E96" s="17">
        <f t="shared" si="5"/>
        <v>497.62851307512051</v>
      </c>
      <c r="F96" s="17">
        <f t="shared" si="6"/>
        <v>558.04516752041741</v>
      </c>
      <c r="G96" s="17">
        <f t="shared" si="7"/>
        <v>166915.9217430501</v>
      </c>
    </row>
    <row r="97" spans="3:7">
      <c r="C97" s="17">
        <v>76</v>
      </c>
      <c r="D97" s="17">
        <f t="shared" si="4"/>
        <v>1055.6736805955379</v>
      </c>
      <c r="E97" s="17">
        <f t="shared" si="5"/>
        <v>499.28727478537087</v>
      </c>
      <c r="F97" s="17">
        <f t="shared" si="6"/>
        <v>556.38640581016705</v>
      </c>
      <c r="G97" s="17">
        <f t="shared" si="7"/>
        <v>166416.63446826473</v>
      </c>
    </row>
    <row r="98" spans="3:7">
      <c r="C98" s="17">
        <v>77</v>
      </c>
      <c r="D98" s="17">
        <f t="shared" si="4"/>
        <v>1055.6736805955379</v>
      </c>
      <c r="E98" s="17">
        <f t="shared" si="5"/>
        <v>500.95156570132212</v>
      </c>
      <c r="F98" s="17">
        <f t="shared" si="6"/>
        <v>554.72211489421579</v>
      </c>
      <c r="G98" s="17">
        <f t="shared" si="7"/>
        <v>165915.68290256342</v>
      </c>
    </row>
    <row r="99" spans="3:7">
      <c r="C99" s="17">
        <v>78</v>
      </c>
      <c r="D99" s="17">
        <f t="shared" si="4"/>
        <v>1055.6736805955379</v>
      </c>
      <c r="E99" s="17">
        <f t="shared" si="5"/>
        <v>502.62140425365976</v>
      </c>
      <c r="F99" s="17">
        <f t="shared" si="6"/>
        <v>553.05227634187816</v>
      </c>
      <c r="G99" s="17">
        <f t="shared" si="7"/>
        <v>165413.06149830975</v>
      </c>
    </row>
    <row r="100" spans="3:7">
      <c r="C100" s="17">
        <v>79</v>
      </c>
      <c r="D100" s="17">
        <f t="shared" si="4"/>
        <v>1055.6736805955379</v>
      </c>
      <c r="E100" s="17">
        <f t="shared" si="5"/>
        <v>504.29680893450541</v>
      </c>
      <c r="F100" s="17">
        <f t="shared" si="6"/>
        <v>551.37687166103251</v>
      </c>
      <c r="G100" s="17">
        <f t="shared" si="7"/>
        <v>164908.76468937524</v>
      </c>
    </row>
    <row r="101" spans="3:7">
      <c r="C101" s="17">
        <v>80</v>
      </c>
      <c r="D101" s="17">
        <f t="shared" si="4"/>
        <v>1055.6736805955379</v>
      </c>
      <c r="E101" s="17">
        <f t="shared" si="5"/>
        <v>505.97779829762044</v>
      </c>
      <c r="F101" s="17">
        <f t="shared" si="6"/>
        <v>549.69588229791748</v>
      </c>
      <c r="G101" s="17">
        <f t="shared" si="7"/>
        <v>164402.78689107762</v>
      </c>
    </row>
    <row r="102" spans="3:7">
      <c r="C102" s="17">
        <v>81</v>
      </c>
      <c r="D102" s="17">
        <f t="shared" si="4"/>
        <v>1055.6736805955379</v>
      </c>
      <c r="E102" s="17">
        <f t="shared" si="5"/>
        <v>507.66439095861244</v>
      </c>
      <c r="F102" s="17">
        <f t="shared" si="6"/>
        <v>548.00928963692547</v>
      </c>
      <c r="G102" s="17">
        <f t="shared" si="7"/>
        <v>163895.122500119</v>
      </c>
    </row>
    <row r="103" spans="3:7">
      <c r="C103" s="17">
        <v>82</v>
      </c>
      <c r="D103" s="17">
        <f t="shared" si="4"/>
        <v>1055.6736805955379</v>
      </c>
      <c r="E103" s="17">
        <f t="shared" si="5"/>
        <v>509.35660559514122</v>
      </c>
      <c r="F103" s="17">
        <f t="shared" si="6"/>
        <v>546.3170750003967</v>
      </c>
      <c r="G103" s="17">
        <f t="shared" si="7"/>
        <v>163385.76589452385</v>
      </c>
    </row>
    <row r="104" spans="3:7">
      <c r="C104" s="17">
        <v>83</v>
      </c>
      <c r="D104" s="17">
        <f t="shared" si="4"/>
        <v>1055.6736805955379</v>
      </c>
      <c r="E104" s="17">
        <f t="shared" si="5"/>
        <v>511.05446094712499</v>
      </c>
      <c r="F104" s="17">
        <f t="shared" si="6"/>
        <v>544.61921964841292</v>
      </c>
      <c r="G104" s="17">
        <f t="shared" si="7"/>
        <v>162874.71143357674</v>
      </c>
    </row>
    <row r="105" spans="3:7">
      <c r="C105" s="17">
        <v>84</v>
      </c>
      <c r="D105" s="17">
        <f t="shared" si="4"/>
        <v>1055.6736805955379</v>
      </c>
      <c r="E105" s="17">
        <f t="shared" si="5"/>
        <v>512.75797581694871</v>
      </c>
      <c r="F105" s="17">
        <f t="shared" si="6"/>
        <v>542.9157047785892</v>
      </c>
      <c r="G105" s="17">
        <f t="shared" si="7"/>
        <v>162361.95345775978</v>
      </c>
    </row>
    <row r="106" spans="3:7">
      <c r="C106" s="17">
        <v>85</v>
      </c>
      <c r="D106" s="17">
        <f t="shared" si="4"/>
        <v>1055.6736805955379</v>
      </c>
      <c r="E106" s="17">
        <f t="shared" si="5"/>
        <v>514.46716906967197</v>
      </c>
      <c r="F106" s="17">
        <f t="shared" si="6"/>
        <v>541.20651152586595</v>
      </c>
      <c r="G106" s="17">
        <f t="shared" si="7"/>
        <v>161847.4862886901</v>
      </c>
    </row>
    <row r="107" spans="3:7">
      <c r="C107" s="17">
        <v>86</v>
      </c>
      <c r="D107" s="17">
        <f t="shared" si="4"/>
        <v>1055.6736805955379</v>
      </c>
      <c r="E107" s="17">
        <f t="shared" si="5"/>
        <v>516.1820596332376</v>
      </c>
      <c r="F107" s="17">
        <f t="shared" si="6"/>
        <v>539.49162096230032</v>
      </c>
      <c r="G107" s="17">
        <f t="shared" si="7"/>
        <v>161331.30422905687</v>
      </c>
    </row>
    <row r="108" spans="3:7">
      <c r="C108" s="17">
        <v>87</v>
      </c>
      <c r="D108" s="17">
        <f t="shared" si="4"/>
        <v>1055.6736805955379</v>
      </c>
      <c r="E108" s="17">
        <f t="shared" si="5"/>
        <v>517.9026664986817</v>
      </c>
      <c r="F108" s="17">
        <f t="shared" si="6"/>
        <v>537.77101409685622</v>
      </c>
      <c r="G108" s="17">
        <f t="shared" si="7"/>
        <v>160813.4015625582</v>
      </c>
    </row>
    <row r="109" spans="3:7">
      <c r="C109" s="17">
        <v>88</v>
      </c>
      <c r="D109" s="17">
        <f t="shared" si="4"/>
        <v>1055.6736805955379</v>
      </c>
      <c r="E109" s="17">
        <f t="shared" si="5"/>
        <v>519.6290087203439</v>
      </c>
      <c r="F109" s="17">
        <f t="shared" si="6"/>
        <v>536.04467187519401</v>
      </c>
      <c r="G109" s="17">
        <f t="shared" si="7"/>
        <v>160293.77255383786</v>
      </c>
    </row>
    <row r="110" spans="3:7">
      <c r="C110" s="17">
        <v>89</v>
      </c>
      <c r="D110" s="17">
        <f t="shared" si="4"/>
        <v>1055.6736805955379</v>
      </c>
      <c r="E110" s="17">
        <f t="shared" si="5"/>
        <v>521.36110541607832</v>
      </c>
      <c r="F110" s="17">
        <f t="shared" si="6"/>
        <v>534.3125751794596</v>
      </c>
      <c r="G110" s="17">
        <f t="shared" si="7"/>
        <v>159772.41144842177</v>
      </c>
    </row>
    <row r="111" spans="3:7">
      <c r="C111" s="17">
        <v>90</v>
      </c>
      <c r="D111" s="17">
        <f t="shared" si="4"/>
        <v>1055.6736805955379</v>
      </c>
      <c r="E111" s="17">
        <f t="shared" si="5"/>
        <v>523.09897576746528</v>
      </c>
      <c r="F111" s="17">
        <f t="shared" si="6"/>
        <v>532.57470482807264</v>
      </c>
      <c r="G111" s="17">
        <f t="shared" si="7"/>
        <v>159249.3124726543</v>
      </c>
    </row>
    <row r="112" spans="3:7">
      <c r="C112" s="17">
        <v>91</v>
      </c>
      <c r="D112" s="17">
        <f t="shared" si="4"/>
        <v>1055.6736805955379</v>
      </c>
      <c r="E112" s="17">
        <f t="shared" si="5"/>
        <v>524.84263902002351</v>
      </c>
      <c r="F112" s="17">
        <f t="shared" si="6"/>
        <v>530.8310415755144</v>
      </c>
      <c r="G112" s="17">
        <f t="shared" si="7"/>
        <v>158724.46983363427</v>
      </c>
    </row>
    <row r="113" spans="3:7">
      <c r="C113" s="17">
        <v>92</v>
      </c>
      <c r="D113" s="17">
        <f t="shared" si="4"/>
        <v>1055.6736805955379</v>
      </c>
      <c r="E113" s="17">
        <f t="shared" si="5"/>
        <v>526.59211448342364</v>
      </c>
      <c r="F113" s="17">
        <f t="shared" si="6"/>
        <v>529.08156611211427</v>
      </c>
      <c r="G113" s="17">
        <f t="shared" si="7"/>
        <v>158197.87771915086</v>
      </c>
    </row>
    <row r="114" spans="3:7">
      <c r="C114" s="17">
        <v>93</v>
      </c>
      <c r="D114" s="17">
        <f t="shared" si="4"/>
        <v>1055.6736805955379</v>
      </c>
      <c r="E114" s="17">
        <f t="shared" si="5"/>
        <v>528.34742153170168</v>
      </c>
      <c r="F114" s="17">
        <f t="shared" si="6"/>
        <v>527.32625906383623</v>
      </c>
      <c r="G114" s="17">
        <f t="shared" si="7"/>
        <v>157669.53029761915</v>
      </c>
    </row>
    <row r="115" spans="3:7">
      <c r="C115" s="17">
        <v>94</v>
      </c>
      <c r="D115" s="17">
        <f t="shared" si="4"/>
        <v>1055.6736805955379</v>
      </c>
      <c r="E115" s="17">
        <f t="shared" si="5"/>
        <v>530.10857960347403</v>
      </c>
      <c r="F115" s="17">
        <f t="shared" si="6"/>
        <v>525.56510099206389</v>
      </c>
      <c r="G115" s="17">
        <f t="shared" si="7"/>
        <v>157139.42171801568</v>
      </c>
    </row>
    <row r="116" spans="3:7">
      <c r="C116" s="17">
        <v>95</v>
      </c>
      <c r="D116" s="17">
        <f t="shared" si="4"/>
        <v>1055.6736805955379</v>
      </c>
      <c r="E116" s="17">
        <f t="shared" si="5"/>
        <v>531.87560820215231</v>
      </c>
      <c r="F116" s="17">
        <f t="shared" si="6"/>
        <v>523.79807239338561</v>
      </c>
      <c r="G116" s="17">
        <f t="shared" si="7"/>
        <v>156607.54610981353</v>
      </c>
    </row>
    <row r="117" spans="3:7">
      <c r="C117" s="17">
        <v>96</v>
      </c>
      <c r="D117" s="17">
        <f t="shared" si="4"/>
        <v>1055.6736805955379</v>
      </c>
      <c r="E117" s="17">
        <f t="shared" si="5"/>
        <v>533.64852689615941</v>
      </c>
      <c r="F117" s="17">
        <f t="shared" si="6"/>
        <v>522.02515369937851</v>
      </c>
      <c r="G117" s="17">
        <f t="shared" si="7"/>
        <v>156073.89758291736</v>
      </c>
    </row>
    <row r="118" spans="3:7">
      <c r="C118" s="17">
        <v>97</v>
      </c>
      <c r="D118" s="17">
        <f t="shared" si="4"/>
        <v>1055.6736805955379</v>
      </c>
      <c r="E118" s="17">
        <f t="shared" si="5"/>
        <v>535.42735531914673</v>
      </c>
      <c r="F118" s="17">
        <f t="shared" si="6"/>
        <v>520.24632527639119</v>
      </c>
      <c r="G118" s="17">
        <f t="shared" si="7"/>
        <v>155538.47022759821</v>
      </c>
    </row>
    <row r="119" spans="3:7">
      <c r="C119" s="17">
        <v>98</v>
      </c>
      <c r="D119" s="17">
        <f t="shared" si="4"/>
        <v>1055.6736805955379</v>
      </c>
      <c r="E119" s="17">
        <f t="shared" si="5"/>
        <v>537.2121131702105</v>
      </c>
      <c r="F119" s="17">
        <f t="shared" si="6"/>
        <v>518.46156742532742</v>
      </c>
      <c r="G119" s="17">
        <f t="shared" si="7"/>
        <v>155001.258114428</v>
      </c>
    </row>
    <row r="120" spans="3:7">
      <c r="C120" s="17">
        <v>99</v>
      </c>
      <c r="D120" s="17">
        <f t="shared" si="4"/>
        <v>1055.6736805955379</v>
      </c>
      <c r="E120" s="17">
        <f t="shared" si="5"/>
        <v>539.00282021411124</v>
      </c>
      <c r="F120" s="17">
        <f t="shared" si="6"/>
        <v>516.67086038142668</v>
      </c>
      <c r="G120" s="17">
        <f t="shared" si="7"/>
        <v>154462.25529421389</v>
      </c>
    </row>
    <row r="121" spans="3:7">
      <c r="C121" s="17">
        <v>100</v>
      </c>
      <c r="D121" s="17">
        <f t="shared" si="4"/>
        <v>1055.6736805955379</v>
      </c>
      <c r="E121" s="17">
        <f t="shared" si="5"/>
        <v>540.79949628149154</v>
      </c>
      <c r="F121" s="17">
        <f t="shared" si="6"/>
        <v>514.87418431404637</v>
      </c>
      <c r="G121" s="17">
        <f t="shared" si="7"/>
        <v>153921.4557979324</v>
      </c>
    </row>
    <row r="122" spans="3:7">
      <c r="C122" s="17">
        <v>101</v>
      </c>
      <c r="D122" s="17">
        <f t="shared" si="4"/>
        <v>1055.6736805955379</v>
      </c>
      <c r="E122" s="17">
        <f t="shared" si="5"/>
        <v>542.60216126909654</v>
      </c>
      <c r="F122" s="17">
        <f t="shared" si="6"/>
        <v>513.07151932644138</v>
      </c>
      <c r="G122" s="17">
        <f t="shared" si="7"/>
        <v>153378.85363666329</v>
      </c>
    </row>
    <row r="123" spans="3:7">
      <c r="C123" s="17">
        <v>102</v>
      </c>
      <c r="D123" s="17">
        <f t="shared" si="4"/>
        <v>1055.6736805955379</v>
      </c>
      <c r="E123" s="17">
        <f t="shared" si="5"/>
        <v>544.41083513999365</v>
      </c>
      <c r="F123" s="17">
        <f t="shared" si="6"/>
        <v>511.26284545554432</v>
      </c>
      <c r="G123" s="17">
        <f t="shared" si="7"/>
        <v>152834.44280152328</v>
      </c>
    </row>
    <row r="124" spans="3:7">
      <c r="C124" s="17">
        <v>103</v>
      </c>
      <c r="D124" s="17">
        <f t="shared" si="4"/>
        <v>1055.6736805955379</v>
      </c>
      <c r="E124" s="17">
        <f t="shared" si="5"/>
        <v>546.22553792379358</v>
      </c>
      <c r="F124" s="17">
        <f t="shared" si="6"/>
        <v>509.44814267174434</v>
      </c>
      <c r="G124" s="17">
        <f t="shared" si="7"/>
        <v>152288.21726359948</v>
      </c>
    </row>
    <row r="125" spans="3:7">
      <c r="C125" s="17">
        <v>104</v>
      </c>
      <c r="D125" s="17">
        <f t="shared" si="4"/>
        <v>1055.6736805955379</v>
      </c>
      <c r="E125" s="17">
        <f t="shared" si="5"/>
        <v>548.04628971687293</v>
      </c>
      <c r="F125" s="17">
        <f t="shared" si="6"/>
        <v>507.62739087866498</v>
      </c>
      <c r="G125" s="17">
        <f t="shared" si="7"/>
        <v>151740.1709738826</v>
      </c>
    </row>
    <row r="126" spans="3:7">
      <c r="C126" s="17">
        <v>105</v>
      </c>
      <c r="D126" s="17">
        <f t="shared" si="4"/>
        <v>1055.6736805955379</v>
      </c>
      <c r="E126" s="17">
        <f t="shared" si="5"/>
        <v>549.87311068259589</v>
      </c>
      <c r="F126" s="17">
        <f t="shared" si="6"/>
        <v>505.80056991294202</v>
      </c>
      <c r="G126" s="17">
        <f t="shared" si="7"/>
        <v>151190.29786320002</v>
      </c>
    </row>
    <row r="127" spans="3:7">
      <c r="C127" s="17">
        <v>106</v>
      </c>
      <c r="D127" s="17">
        <f t="shared" si="4"/>
        <v>1055.6736805955379</v>
      </c>
      <c r="E127" s="17">
        <f t="shared" si="5"/>
        <v>551.70602105153785</v>
      </c>
      <c r="F127" s="17">
        <f t="shared" si="6"/>
        <v>503.96765954400007</v>
      </c>
      <c r="G127" s="17">
        <f t="shared" si="7"/>
        <v>150638.59184214848</v>
      </c>
    </row>
    <row r="128" spans="3:7">
      <c r="C128" s="17">
        <v>107</v>
      </c>
      <c r="D128" s="17">
        <f t="shared" si="4"/>
        <v>1055.6736805955379</v>
      </c>
      <c r="E128" s="17">
        <f t="shared" si="5"/>
        <v>553.54504112170957</v>
      </c>
      <c r="F128" s="17">
        <f t="shared" si="6"/>
        <v>502.12863947382829</v>
      </c>
      <c r="G128" s="17">
        <f t="shared" si="7"/>
        <v>150085.04680102677</v>
      </c>
    </row>
    <row r="129" spans="3:7">
      <c r="C129" s="17">
        <v>108</v>
      </c>
      <c r="D129" s="17">
        <f t="shared" si="4"/>
        <v>1055.6736805955379</v>
      </c>
      <c r="E129" s="17">
        <f t="shared" si="5"/>
        <v>555.39019125878201</v>
      </c>
      <c r="F129" s="17">
        <f t="shared" si="6"/>
        <v>500.28348933675591</v>
      </c>
      <c r="G129" s="17">
        <f t="shared" si="7"/>
        <v>149529.65660976799</v>
      </c>
    </row>
    <row r="130" spans="3:7">
      <c r="C130" s="17">
        <v>109</v>
      </c>
      <c r="D130" s="17">
        <f t="shared" si="4"/>
        <v>1055.6736805955379</v>
      </c>
      <c r="E130" s="17">
        <f t="shared" si="5"/>
        <v>557.24149189631123</v>
      </c>
      <c r="F130" s="17">
        <f t="shared" si="6"/>
        <v>498.43218869922669</v>
      </c>
      <c r="G130" s="17">
        <f t="shared" si="7"/>
        <v>148972.41511787169</v>
      </c>
    </row>
    <row r="131" spans="3:7">
      <c r="C131" s="17">
        <v>110</v>
      </c>
      <c r="D131" s="17">
        <f t="shared" si="4"/>
        <v>1055.6736805955379</v>
      </c>
      <c r="E131" s="17">
        <f t="shared" si="5"/>
        <v>559.09896353596559</v>
      </c>
      <c r="F131" s="17">
        <f t="shared" si="6"/>
        <v>496.57471705957232</v>
      </c>
      <c r="G131" s="17">
        <f t="shared" si="7"/>
        <v>148413.31615433571</v>
      </c>
    </row>
    <row r="132" spans="3:7">
      <c r="C132" s="17">
        <v>111</v>
      </c>
      <c r="D132" s="17">
        <f t="shared" si="4"/>
        <v>1055.6736805955379</v>
      </c>
      <c r="E132" s="17">
        <f t="shared" si="5"/>
        <v>560.96262674775221</v>
      </c>
      <c r="F132" s="17">
        <f t="shared" si="6"/>
        <v>494.71105384778576</v>
      </c>
      <c r="G132" s="17">
        <f t="shared" si="7"/>
        <v>147852.35352758795</v>
      </c>
    </row>
    <row r="133" spans="3:7">
      <c r="C133" s="17">
        <v>112</v>
      </c>
      <c r="D133" s="17">
        <f t="shared" si="4"/>
        <v>1055.6736805955379</v>
      </c>
      <c r="E133" s="17">
        <f t="shared" si="5"/>
        <v>562.83250217024465</v>
      </c>
      <c r="F133" s="17">
        <f t="shared" si="6"/>
        <v>492.84117842529321</v>
      </c>
      <c r="G133" s="17">
        <f t="shared" si="7"/>
        <v>147289.52102541772</v>
      </c>
    </row>
    <row r="134" spans="3:7">
      <c r="C134" s="17">
        <v>113</v>
      </c>
      <c r="D134" s="17">
        <f t="shared" si="4"/>
        <v>1055.6736805955379</v>
      </c>
      <c r="E134" s="17">
        <f t="shared" si="5"/>
        <v>564.70861051081215</v>
      </c>
      <c r="F134" s="17">
        <f t="shared" si="6"/>
        <v>490.96507008472577</v>
      </c>
      <c r="G134" s="17">
        <f t="shared" si="7"/>
        <v>146724.81241490692</v>
      </c>
    </row>
    <row r="135" spans="3:7">
      <c r="C135" s="17">
        <v>114</v>
      </c>
      <c r="D135" s="17">
        <f t="shared" si="4"/>
        <v>1055.6736805955379</v>
      </c>
      <c r="E135" s="17">
        <f t="shared" si="5"/>
        <v>566.59097254584822</v>
      </c>
      <c r="F135" s="17">
        <f t="shared" si="6"/>
        <v>489.08270804968976</v>
      </c>
      <c r="G135" s="17">
        <f t="shared" si="7"/>
        <v>146158.22144236107</v>
      </c>
    </row>
    <row r="136" spans="3:7">
      <c r="C136" s="17">
        <v>115</v>
      </c>
      <c r="D136" s="17">
        <f t="shared" si="4"/>
        <v>1055.6736805955379</v>
      </c>
      <c r="E136" s="17">
        <f t="shared" si="5"/>
        <v>568.47960912100098</v>
      </c>
      <c r="F136" s="17">
        <f t="shared" si="6"/>
        <v>487.19407147453694</v>
      </c>
      <c r="G136" s="17">
        <f t="shared" si="7"/>
        <v>145589.74183324008</v>
      </c>
    </row>
    <row r="137" spans="3:7">
      <c r="C137" s="17">
        <v>116</v>
      </c>
      <c r="D137" s="17">
        <f t="shared" si="4"/>
        <v>1055.6736805955379</v>
      </c>
      <c r="E137" s="17">
        <f t="shared" si="5"/>
        <v>570.37454115140429</v>
      </c>
      <c r="F137" s="17">
        <f t="shared" si="6"/>
        <v>485.29913944413363</v>
      </c>
      <c r="G137" s="17">
        <f t="shared" si="7"/>
        <v>145019.36729208869</v>
      </c>
    </row>
    <row r="138" spans="3:7">
      <c r="C138" s="17">
        <v>117</v>
      </c>
      <c r="D138" s="17">
        <f t="shared" si="4"/>
        <v>1055.6736805955379</v>
      </c>
      <c r="E138" s="17">
        <f t="shared" si="5"/>
        <v>572.27578962190887</v>
      </c>
      <c r="F138" s="17">
        <f t="shared" si="6"/>
        <v>483.39789097362899</v>
      </c>
      <c r="G138" s="17">
        <f t="shared" si="7"/>
        <v>144447.09150246679</v>
      </c>
    </row>
    <row r="139" spans="3:7">
      <c r="C139" s="17">
        <v>118</v>
      </c>
      <c r="D139" s="17">
        <f t="shared" si="4"/>
        <v>1055.6736805955379</v>
      </c>
      <c r="E139" s="17">
        <f t="shared" si="5"/>
        <v>574.18337558731525</v>
      </c>
      <c r="F139" s="17">
        <f t="shared" si="6"/>
        <v>481.49030500822266</v>
      </c>
      <c r="G139" s="17">
        <f t="shared" si="7"/>
        <v>143872.90812687948</v>
      </c>
    </row>
    <row r="140" spans="3:7">
      <c r="C140" s="17">
        <v>119</v>
      </c>
      <c r="D140" s="17">
        <f t="shared" si="4"/>
        <v>1055.6736805955379</v>
      </c>
      <c r="E140" s="17">
        <f t="shared" si="5"/>
        <v>576.09732017260626</v>
      </c>
      <c r="F140" s="17">
        <f t="shared" si="6"/>
        <v>479.57636042293166</v>
      </c>
      <c r="G140" s="17">
        <f t="shared" si="7"/>
        <v>143296.81080670687</v>
      </c>
    </row>
    <row r="141" spans="3:7">
      <c r="C141" s="17">
        <v>120</v>
      </c>
      <c r="D141" s="17">
        <f t="shared" si="4"/>
        <v>1055.6736805955379</v>
      </c>
      <c r="E141" s="17">
        <f t="shared" si="5"/>
        <v>578.01764457318166</v>
      </c>
      <c r="F141" s="17">
        <f t="shared" si="6"/>
        <v>477.65603602235626</v>
      </c>
      <c r="G141" s="17">
        <f t="shared" si="7"/>
        <v>142718.79316213369</v>
      </c>
    </row>
    <row r="142" spans="3:7">
      <c r="C142" s="17">
        <v>121</v>
      </c>
      <c r="D142" s="17">
        <f t="shared" si="4"/>
        <v>1055.6736805955379</v>
      </c>
      <c r="E142" s="17">
        <f t="shared" si="5"/>
        <v>579.94437005509224</v>
      </c>
      <c r="F142" s="17">
        <f t="shared" si="6"/>
        <v>475.72931054044568</v>
      </c>
      <c r="G142" s="17">
        <f t="shared" si="7"/>
        <v>142138.84879207858</v>
      </c>
    </row>
    <row r="143" spans="3:7">
      <c r="C143" s="17">
        <v>122</v>
      </c>
      <c r="D143" s="17">
        <f t="shared" si="4"/>
        <v>1055.6736805955379</v>
      </c>
      <c r="E143" s="17">
        <f t="shared" si="5"/>
        <v>581.87751795527595</v>
      </c>
      <c r="F143" s="17">
        <f t="shared" si="6"/>
        <v>473.79616264026197</v>
      </c>
      <c r="G143" s="17">
        <f t="shared" si="7"/>
        <v>141556.97127412329</v>
      </c>
    </row>
    <row r="144" spans="3:7">
      <c r="C144" s="17">
        <v>123</v>
      </c>
      <c r="D144" s="17">
        <f t="shared" si="4"/>
        <v>1055.6736805955379</v>
      </c>
      <c r="E144" s="17">
        <f t="shared" si="5"/>
        <v>583.81710968179357</v>
      </c>
      <c r="F144" s="17">
        <f t="shared" si="6"/>
        <v>471.85657091374435</v>
      </c>
      <c r="G144" s="17">
        <f t="shared" si="7"/>
        <v>140973.15416444151</v>
      </c>
    </row>
    <row r="145" spans="3:7">
      <c r="C145" s="17">
        <v>124</v>
      </c>
      <c r="D145" s="17">
        <f t="shared" si="4"/>
        <v>1055.6736805955379</v>
      </c>
      <c r="E145" s="17">
        <f t="shared" si="5"/>
        <v>585.76316671406619</v>
      </c>
      <c r="F145" s="17">
        <f t="shared" si="6"/>
        <v>469.91051388147173</v>
      </c>
      <c r="G145" s="17">
        <f t="shared" si="7"/>
        <v>140387.39099772746</v>
      </c>
    </row>
    <row r="146" spans="3:7">
      <c r="C146" s="17">
        <v>125</v>
      </c>
      <c r="D146" s="17">
        <f t="shared" si="4"/>
        <v>1055.6736805955379</v>
      </c>
      <c r="E146" s="17">
        <f t="shared" si="5"/>
        <v>587.71571060311294</v>
      </c>
      <c r="F146" s="17">
        <f t="shared" si="6"/>
        <v>467.95796999242492</v>
      </c>
      <c r="G146" s="17">
        <f t="shared" si="7"/>
        <v>139799.67528712435</v>
      </c>
    </row>
    <row r="147" spans="3:7">
      <c r="C147" s="17">
        <v>126</v>
      </c>
      <c r="D147" s="17">
        <f t="shared" si="4"/>
        <v>1055.6736805955379</v>
      </c>
      <c r="E147" s="17">
        <f t="shared" si="5"/>
        <v>589.67476297179007</v>
      </c>
      <c r="F147" s="17">
        <f t="shared" si="6"/>
        <v>465.99891762374784</v>
      </c>
      <c r="G147" s="17">
        <f t="shared" si="7"/>
        <v>139210.00052415257</v>
      </c>
    </row>
    <row r="148" spans="3:7">
      <c r="C148" s="17">
        <v>127</v>
      </c>
      <c r="D148" s="17">
        <f t="shared" si="4"/>
        <v>1055.6736805955379</v>
      </c>
      <c r="E148" s="17">
        <f t="shared" si="5"/>
        <v>591.64034551502937</v>
      </c>
      <c r="F148" s="17">
        <f t="shared" si="6"/>
        <v>464.03333508050861</v>
      </c>
      <c r="G148" s="17">
        <f t="shared" si="7"/>
        <v>138618.36017863752</v>
      </c>
    </row>
    <row r="149" spans="3:7">
      <c r="C149" s="17">
        <v>128</v>
      </c>
      <c r="D149" s="17">
        <f t="shared" si="4"/>
        <v>1055.6736805955379</v>
      </c>
      <c r="E149" s="17">
        <f t="shared" si="5"/>
        <v>593.61248000007947</v>
      </c>
      <c r="F149" s="17">
        <f t="shared" si="6"/>
        <v>462.06120059545844</v>
      </c>
      <c r="G149" s="17">
        <f t="shared" si="7"/>
        <v>138024.74769863745</v>
      </c>
    </row>
    <row r="150" spans="3:7">
      <c r="C150" s="17">
        <v>129</v>
      </c>
      <c r="D150" s="17">
        <f t="shared" si="4"/>
        <v>1055.6736805955379</v>
      </c>
      <c r="E150" s="17">
        <f t="shared" si="5"/>
        <v>595.59118826674637</v>
      </c>
      <c r="F150" s="17">
        <f t="shared" si="6"/>
        <v>460.08249232879155</v>
      </c>
      <c r="G150" s="17">
        <f t="shared" si="7"/>
        <v>137429.1565103707</v>
      </c>
    </row>
    <row r="151" spans="3:7">
      <c r="C151" s="17">
        <v>130</v>
      </c>
      <c r="D151" s="17">
        <f t="shared" ref="D151:D214" si="8">$D$17</f>
        <v>1055.6736805955379</v>
      </c>
      <c r="E151" s="17">
        <f t="shared" ref="E151:E214" si="9">D151-F151</f>
        <v>597.57649222763553</v>
      </c>
      <c r="F151" s="17">
        <f t="shared" ref="F151:F214" si="10">G150*$D$12</f>
        <v>458.09718836790233</v>
      </c>
      <c r="G151" s="17">
        <f t="shared" ref="G151:G214" si="11">G150-E151</f>
        <v>136831.58001814305</v>
      </c>
    </row>
    <row r="152" spans="3:7">
      <c r="C152" s="17">
        <v>131</v>
      </c>
      <c r="D152" s="17">
        <f t="shared" si="8"/>
        <v>1055.6736805955379</v>
      </c>
      <c r="E152" s="17">
        <f t="shared" si="9"/>
        <v>599.56841386839437</v>
      </c>
      <c r="F152" s="17">
        <f t="shared" si="10"/>
        <v>456.10526672714354</v>
      </c>
      <c r="G152" s="17">
        <f t="shared" si="11"/>
        <v>136232.01160427465</v>
      </c>
    </row>
    <row r="153" spans="3:7">
      <c r="C153" s="17">
        <v>132</v>
      </c>
      <c r="D153" s="17">
        <f t="shared" si="8"/>
        <v>1055.6736805955379</v>
      </c>
      <c r="E153" s="17">
        <f t="shared" si="9"/>
        <v>601.56697524795572</v>
      </c>
      <c r="F153" s="17">
        <f t="shared" si="10"/>
        <v>454.10670534758219</v>
      </c>
      <c r="G153" s="17">
        <f t="shared" si="11"/>
        <v>135630.44462902669</v>
      </c>
    </row>
    <row r="154" spans="3:7">
      <c r="C154" s="17">
        <v>133</v>
      </c>
      <c r="D154" s="17">
        <f t="shared" si="8"/>
        <v>1055.6736805955379</v>
      </c>
      <c r="E154" s="17">
        <f t="shared" si="9"/>
        <v>603.5721984987822</v>
      </c>
      <c r="F154" s="17">
        <f t="shared" si="10"/>
        <v>452.10148209675566</v>
      </c>
      <c r="G154" s="17">
        <f t="shared" si="11"/>
        <v>135026.8724305279</v>
      </c>
    </row>
    <row r="155" spans="3:7">
      <c r="C155" s="17">
        <v>134</v>
      </c>
      <c r="D155" s="17">
        <f t="shared" si="8"/>
        <v>1055.6736805955379</v>
      </c>
      <c r="E155" s="17">
        <f t="shared" si="9"/>
        <v>605.58410582711156</v>
      </c>
      <c r="F155" s="17">
        <f t="shared" si="10"/>
        <v>450.08957476842636</v>
      </c>
      <c r="G155" s="17">
        <f t="shared" si="11"/>
        <v>134421.28832470078</v>
      </c>
    </row>
    <row r="156" spans="3:7">
      <c r="C156" s="17">
        <v>135</v>
      </c>
      <c r="D156" s="17">
        <f t="shared" si="8"/>
        <v>1055.6736805955379</v>
      </c>
      <c r="E156" s="17">
        <f t="shared" si="9"/>
        <v>607.60271951320192</v>
      </c>
      <c r="F156" s="17">
        <f t="shared" si="10"/>
        <v>448.070961082336</v>
      </c>
      <c r="G156" s="17">
        <f t="shared" si="11"/>
        <v>133813.68560518758</v>
      </c>
    </row>
    <row r="157" spans="3:7">
      <c r="C157" s="17">
        <v>136</v>
      </c>
      <c r="D157" s="17">
        <f t="shared" si="8"/>
        <v>1055.6736805955379</v>
      </c>
      <c r="E157" s="17">
        <f t="shared" si="9"/>
        <v>609.62806191157927</v>
      </c>
      <c r="F157" s="17">
        <f t="shared" si="10"/>
        <v>446.04561868395865</v>
      </c>
      <c r="G157" s="17">
        <f t="shared" si="11"/>
        <v>133204.05754327599</v>
      </c>
    </row>
    <row r="158" spans="3:7">
      <c r="C158" s="17">
        <v>137</v>
      </c>
      <c r="D158" s="17">
        <f t="shared" si="8"/>
        <v>1055.6736805955379</v>
      </c>
      <c r="E158" s="17">
        <f t="shared" si="9"/>
        <v>611.6601554512846</v>
      </c>
      <c r="F158" s="17">
        <f t="shared" si="10"/>
        <v>444.01352514425332</v>
      </c>
      <c r="G158" s="17">
        <f t="shared" si="11"/>
        <v>132592.39738782472</v>
      </c>
    </row>
    <row r="159" spans="3:7">
      <c r="C159" s="17">
        <v>138</v>
      </c>
      <c r="D159" s="17">
        <f t="shared" si="8"/>
        <v>1055.6736805955379</v>
      </c>
      <c r="E159" s="17">
        <f t="shared" si="9"/>
        <v>613.69902263612221</v>
      </c>
      <c r="F159" s="17">
        <f t="shared" si="10"/>
        <v>441.97465795941577</v>
      </c>
      <c r="G159" s="17">
        <f t="shared" si="11"/>
        <v>131978.69836518861</v>
      </c>
    </row>
    <row r="160" spans="3:7">
      <c r="C160" s="17">
        <v>139</v>
      </c>
      <c r="D160" s="17">
        <f t="shared" si="8"/>
        <v>1055.6736805955379</v>
      </c>
      <c r="E160" s="17">
        <f t="shared" si="9"/>
        <v>615.74468604490926</v>
      </c>
      <c r="F160" s="17">
        <f t="shared" si="10"/>
        <v>439.92899455062872</v>
      </c>
      <c r="G160" s="17">
        <f t="shared" si="11"/>
        <v>131362.95367914371</v>
      </c>
    </row>
    <row r="161" spans="3:7">
      <c r="C161" s="17">
        <v>140</v>
      </c>
      <c r="D161" s="17">
        <f t="shared" si="8"/>
        <v>1055.6736805955379</v>
      </c>
      <c r="E161" s="17">
        <f t="shared" si="9"/>
        <v>617.79716833172552</v>
      </c>
      <c r="F161" s="17">
        <f t="shared" si="10"/>
        <v>437.8765122638124</v>
      </c>
      <c r="G161" s="17">
        <f t="shared" si="11"/>
        <v>130745.15651081198</v>
      </c>
    </row>
    <row r="162" spans="3:7">
      <c r="C162" s="17">
        <v>141</v>
      </c>
      <c r="D162" s="17">
        <f t="shared" si="8"/>
        <v>1055.6736805955379</v>
      </c>
      <c r="E162" s="17">
        <f t="shared" si="9"/>
        <v>619.85649222616462</v>
      </c>
      <c r="F162" s="17">
        <f t="shared" si="10"/>
        <v>435.8171883693733</v>
      </c>
      <c r="G162" s="17">
        <f t="shared" si="11"/>
        <v>130125.30001858583</v>
      </c>
    </row>
    <row r="163" spans="3:7">
      <c r="C163" s="17">
        <v>142</v>
      </c>
      <c r="D163" s="17">
        <f t="shared" si="8"/>
        <v>1055.6736805955379</v>
      </c>
      <c r="E163" s="17">
        <f t="shared" si="9"/>
        <v>621.92268053358521</v>
      </c>
      <c r="F163" s="17">
        <f t="shared" si="10"/>
        <v>433.75100006195277</v>
      </c>
      <c r="G163" s="17">
        <f t="shared" si="11"/>
        <v>129503.37733805225</v>
      </c>
    </row>
    <row r="164" spans="3:7">
      <c r="C164" s="17">
        <v>143</v>
      </c>
      <c r="D164" s="17">
        <f t="shared" si="8"/>
        <v>1055.6736805955379</v>
      </c>
      <c r="E164" s="17">
        <f t="shared" si="9"/>
        <v>623.99575613536376</v>
      </c>
      <c r="F164" s="17">
        <f t="shared" si="10"/>
        <v>431.67792446017421</v>
      </c>
      <c r="G164" s="17">
        <f t="shared" si="11"/>
        <v>128879.38158191688</v>
      </c>
    </row>
    <row r="165" spans="3:7">
      <c r="C165" s="17">
        <v>144</v>
      </c>
      <c r="D165" s="17">
        <f t="shared" si="8"/>
        <v>1055.6736805955379</v>
      </c>
      <c r="E165" s="17">
        <f t="shared" si="9"/>
        <v>626.07574198914836</v>
      </c>
      <c r="F165" s="17">
        <f t="shared" si="10"/>
        <v>429.59793860638962</v>
      </c>
      <c r="G165" s="17">
        <f t="shared" si="11"/>
        <v>128253.30583992774</v>
      </c>
    </row>
    <row r="166" spans="3:7">
      <c r="C166" s="17">
        <v>145</v>
      </c>
      <c r="D166" s="17">
        <f t="shared" si="8"/>
        <v>1055.6736805955379</v>
      </c>
      <c r="E166" s="17">
        <f t="shared" si="9"/>
        <v>628.16266112911217</v>
      </c>
      <c r="F166" s="17">
        <f t="shared" si="10"/>
        <v>427.51101946642581</v>
      </c>
      <c r="G166" s="17">
        <f t="shared" si="11"/>
        <v>127625.14317879862</v>
      </c>
    </row>
    <row r="167" spans="3:7">
      <c r="C167" s="17">
        <v>146</v>
      </c>
      <c r="D167" s="17">
        <f t="shared" si="8"/>
        <v>1055.6736805955379</v>
      </c>
      <c r="E167" s="17">
        <f t="shared" si="9"/>
        <v>630.25653666620917</v>
      </c>
      <c r="F167" s="17">
        <f t="shared" si="10"/>
        <v>425.41714392932874</v>
      </c>
      <c r="G167" s="17">
        <f t="shared" si="11"/>
        <v>126994.88664213242</v>
      </c>
    </row>
    <row r="168" spans="3:7">
      <c r="C168" s="17">
        <v>147</v>
      </c>
      <c r="D168" s="17">
        <f t="shared" si="8"/>
        <v>1055.6736805955379</v>
      </c>
      <c r="E168" s="17">
        <f t="shared" si="9"/>
        <v>632.35739178842982</v>
      </c>
      <c r="F168" s="17">
        <f t="shared" si="10"/>
        <v>423.31628880710809</v>
      </c>
      <c r="G168" s="17">
        <f t="shared" si="11"/>
        <v>126362.52925034399</v>
      </c>
    </row>
    <row r="169" spans="3:7">
      <c r="C169" s="17">
        <v>148</v>
      </c>
      <c r="D169" s="17">
        <f t="shared" si="8"/>
        <v>1055.6736805955379</v>
      </c>
      <c r="E169" s="17">
        <f t="shared" si="9"/>
        <v>634.46524976105798</v>
      </c>
      <c r="F169" s="17">
        <f t="shared" si="10"/>
        <v>421.20843083448</v>
      </c>
      <c r="G169" s="17">
        <f t="shared" si="11"/>
        <v>125728.06400058293</v>
      </c>
    </row>
    <row r="170" spans="3:7">
      <c r="C170" s="17">
        <v>149</v>
      </c>
      <c r="D170" s="17">
        <f t="shared" si="8"/>
        <v>1055.6736805955379</v>
      </c>
      <c r="E170" s="17">
        <f t="shared" si="9"/>
        <v>636.58013392692806</v>
      </c>
      <c r="F170" s="17">
        <f t="shared" si="10"/>
        <v>419.0935466686098</v>
      </c>
      <c r="G170" s="17">
        <f t="shared" si="11"/>
        <v>125091.48386665601</v>
      </c>
    </row>
    <row r="171" spans="3:7">
      <c r="C171" s="17">
        <v>150</v>
      </c>
      <c r="D171" s="17">
        <f t="shared" si="8"/>
        <v>1055.6736805955379</v>
      </c>
      <c r="E171" s="17">
        <f t="shared" si="9"/>
        <v>638.7020677066846</v>
      </c>
      <c r="F171" s="17">
        <f t="shared" si="10"/>
        <v>416.97161288885337</v>
      </c>
      <c r="G171" s="17">
        <f t="shared" si="11"/>
        <v>124452.78179894932</v>
      </c>
    </row>
    <row r="172" spans="3:7">
      <c r="C172" s="17">
        <v>151</v>
      </c>
      <c r="D172" s="17">
        <f t="shared" si="8"/>
        <v>1055.6736805955379</v>
      </c>
      <c r="E172" s="17">
        <f t="shared" si="9"/>
        <v>640.83107459904022</v>
      </c>
      <c r="F172" s="17">
        <f t="shared" si="10"/>
        <v>414.84260599649775</v>
      </c>
      <c r="G172" s="17">
        <f t="shared" si="11"/>
        <v>123811.95072435027</v>
      </c>
    </row>
    <row r="173" spans="3:7">
      <c r="C173" s="17">
        <v>152</v>
      </c>
      <c r="D173" s="17">
        <f t="shared" si="8"/>
        <v>1055.6736805955379</v>
      </c>
      <c r="E173" s="17">
        <f t="shared" si="9"/>
        <v>642.96717818103696</v>
      </c>
      <c r="F173" s="17">
        <f t="shared" si="10"/>
        <v>412.70650241450096</v>
      </c>
      <c r="G173" s="17">
        <f t="shared" si="11"/>
        <v>123168.98354616924</v>
      </c>
    </row>
    <row r="174" spans="3:7">
      <c r="C174" s="17">
        <v>153</v>
      </c>
      <c r="D174" s="17">
        <f t="shared" si="8"/>
        <v>1055.6736805955379</v>
      </c>
      <c r="E174" s="17">
        <f t="shared" si="9"/>
        <v>645.11040210830708</v>
      </c>
      <c r="F174" s="17">
        <f t="shared" si="10"/>
        <v>410.56327848723083</v>
      </c>
      <c r="G174" s="17">
        <f t="shared" si="11"/>
        <v>122523.87314406094</v>
      </c>
    </row>
    <row r="175" spans="3:7">
      <c r="C175" s="17">
        <v>154</v>
      </c>
      <c r="D175" s="17">
        <f t="shared" si="8"/>
        <v>1055.6736805955379</v>
      </c>
      <c r="E175" s="17">
        <f t="shared" si="9"/>
        <v>647.26077011533471</v>
      </c>
      <c r="F175" s="17">
        <f t="shared" si="10"/>
        <v>408.41291048020315</v>
      </c>
      <c r="G175" s="17">
        <f t="shared" si="11"/>
        <v>121876.61237394561</v>
      </c>
    </row>
    <row r="176" spans="3:7">
      <c r="C176" s="17">
        <v>155</v>
      </c>
      <c r="D176" s="17">
        <f t="shared" si="8"/>
        <v>1055.6736805955379</v>
      </c>
      <c r="E176" s="17">
        <f t="shared" si="9"/>
        <v>649.41830601571917</v>
      </c>
      <c r="F176" s="17">
        <f t="shared" si="10"/>
        <v>406.25537457981875</v>
      </c>
      <c r="G176" s="17">
        <f t="shared" si="11"/>
        <v>121227.19406792989</v>
      </c>
    </row>
    <row r="177" spans="3:7">
      <c r="C177" s="17">
        <v>156</v>
      </c>
      <c r="D177" s="17">
        <f t="shared" si="8"/>
        <v>1055.6736805955379</v>
      </c>
      <c r="E177" s="17">
        <f t="shared" si="9"/>
        <v>651.58303370243834</v>
      </c>
      <c r="F177" s="17">
        <f t="shared" si="10"/>
        <v>404.09064689309963</v>
      </c>
      <c r="G177" s="17">
        <f t="shared" si="11"/>
        <v>120575.61103422745</v>
      </c>
    </row>
    <row r="178" spans="3:7">
      <c r="C178" s="17">
        <v>157</v>
      </c>
      <c r="D178" s="17">
        <f t="shared" si="8"/>
        <v>1055.6736805955379</v>
      </c>
      <c r="E178" s="17">
        <f t="shared" si="9"/>
        <v>653.75497714811308</v>
      </c>
      <c r="F178" s="17">
        <f t="shared" si="10"/>
        <v>401.91870344742483</v>
      </c>
      <c r="G178" s="17">
        <f t="shared" si="11"/>
        <v>119921.85605707933</v>
      </c>
    </row>
    <row r="179" spans="3:7">
      <c r="C179" s="17">
        <v>158</v>
      </c>
      <c r="D179" s="17">
        <f t="shared" si="8"/>
        <v>1055.6736805955379</v>
      </c>
      <c r="E179" s="17">
        <f t="shared" si="9"/>
        <v>655.93416040527336</v>
      </c>
      <c r="F179" s="17">
        <f t="shared" si="10"/>
        <v>399.7395201902645</v>
      </c>
      <c r="G179" s="17">
        <f t="shared" si="11"/>
        <v>119265.92189667406</v>
      </c>
    </row>
    <row r="180" spans="3:7">
      <c r="C180" s="17">
        <v>159</v>
      </c>
      <c r="D180" s="17">
        <f t="shared" si="8"/>
        <v>1055.6736805955379</v>
      </c>
      <c r="E180" s="17">
        <f t="shared" si="9"/>
        <v>658.12060760662439</v>
      </c>
      <c r="F180" s="17">
        <f t="shared" si="10"/>
        <v>397.55307298891358</v>
      </c>
      <c r="G180" s="17">
        <f t="shared" si="11"/>
        <v>118607.80128906743</v>
      </c>
    </row>
    <row r="181" spans="3:7">
      <c r="C181" s="17">
        <v>160</v>
      </c>
      <c r="D181" s="17">
        <f t="shared" si="8"/>
        <v>1055.6736805955379</v>
      </c>
      <c r="E181" s="17">
        <f t="shared" si="9"/>
        <v>660.31434296531313</v>
      </c>
      <c r="F181" s="17">
        <f t="shared" si="10"/>
        <v>395.35933763022479</v>
      </c>
      <c r="G181" s="17">
        <f t="shared" si="11"/>
        <v>117947.48694610212</v>
      </c>
    </row>
    <row r="182" spans="3:7">
      <c r="C182" s="17">
        <v>161</v>
      </c>
      <c r="D182" s="17">
        <f t="shared" si="8"/>
        <v>1055.6736805955379</v>
      </c>
      <c r="E182" s="17">
        <f t="shared" si="9"/>
        <v>662.51539077519749</v>
      </c>
      <c r="F182" s="17">
        <f t="shared" si="10"/>
        <v>393.15828982034043</v>
      </c>
      <c r="G182" s="17">
        <f t="shared" si="11"/>
        <v>117284.97155532692</v>
      </c>
    </row>
    <row r="183" spans="3:7">
      <c r="C183" s="17">
        <v>162</v>
      </c>
      <c r="D183" s="17">
        <f t="shared" si="8"/>
        <v>1055.6736805955379</v>
      </c>
      <c r="E183" s="17">
        <f t="shared" si="9"/>
        <v>664.72377541111484</v>
      </c>
      <c r="F183" s="17">
        <f t="shared" si="10"/>
        <v>390.94990518442307</v>
      </c>
      <c r="G183" s="17">
        <f t="shared" si="11"/>
        <v>116620.24777991581</v>
      </c>
    </row>
    <row r="184" spans="3:7">
      <c r="C184" s="17">
        <v>163</v>
      </c>
      <c r="D184" s="17">
        <f t="shared" si="8"/>
        <v>1055.6736805955379</v>
      </c>
      <c r="E184" s="17">
        <f t="shared" si="9"/>
        <v>666.93952132915183</v>
      </c>
      <c r="F184" s="17">
        <f t="shared" si="10"/>
        <v>388.73415926638603</v>
      </c>
      <c r="G184" s="17">
        <f t="shared" si="11"/>
        <v>115953.30825858665</v>
      </c>
    </row>
    <row r="185" spans="3:7">
      <c r="C185" s="17">
        <v>164</v>
      </c>
      <c r="D185" s="17">
        <f t="shared" si="8"/>
        <v>1055.6736805955379</v>
      </c>
      <c r="E185" s="17">
        <f t="shared" si="9"/>
        <v>669.16265306691571</v>
      </c>
      <c r="F185" s="17">
        <f t="shared" si="10"/>
        <v>386.51102752862221</v>
      </c>
      <c r="G185" s="17">
        <f t="shared" si="11"/>
        <v>115284.14560551973</v>
      </c>
    </row>
    <row r="186" spans="3:7">
      <c r="C186" s="17">
        <v>165</v>
      </c>
      <c r="D186" s="17">
        <f t="shared" si="8"/>
        <v>1055.6736805955379</v>
      </c>
      <c r="E186" s="17">
        <f t="shared" si="9"/>
        <v>671.39319524380539</v>
      </c>
      <c r="F186" s="17">
        <f t="shared" si="10"/>
        <v>384.28048535173247</v>
      </c>
      <c r="G186" s="17">
        <f t="shared" si="11"/>
        <v>114612.75241027593</v>
      </c>
    </row>
    <row r="187" spans="3:7">
      <c r="C187" s="17">
        <v>166</v>
      </c>
      <c r="D187" s="17">
        <f t="shared" si="8"/>
        <v>1055.6736805955379</v>
      </c>
      <c r="E187" s="17">
        <f t="shared" si="9"/>
        <v>673.63117256128476</v>
      </c>
      <c r="F187" s="17">
        <f t="shared" si="10"/>
        <v>382.04250803425316</v>
      </c>
      <c r="G187" s="17">
        <f t="shared" si="11"/>
        <v>113939.12123771464</v>
      </c>
    </row>
    <row r="188" spans="3:7">
      <c r="C188" s="17">
        <v>167</v>
      </c>
      <c r="D188" s="17">
        <f t="shared" si="8"/>
        <v>1055.6736805955379</v>
      </c>
      <c r="E188" s="17">
        <f t="shared" si="9"/>
        <v>675.87660980315582</v>
      </c>
      <c r="F188" s="17">
        <f t="shared" si="10"/>
        <v>379.79707079238216</v>
      </c>
      <c r="G188" s="17">
        <f t="shared" si="11"/>
        <v>113263.24462791148</v>
      </c>
    </row>
    <row r="189" spans="3:7">
      <c r="C189" s="17">
        <v>168</v>
      </c>
      <c r="D189" s="17">
        <f t="shared" si="8"/>
        <v>1055.6736805955379</v>
      </c>
      <c r="E189" s="17">
        <f t="shared" si="9"/>
        <v>678.12953183583295</v>
      </c>
      <c r="F189" s="17">
        <f t="shared" si="10"/>
        <v>377.54414875970497</v>
      </c>
      <c r="G189" s="17">
        <f t="shared" si="11"/>
        <v>112585.11509607565</v>
      </c>
    </row>
    <row r="190" spans="3:7">
      <c r="C190" s="17">
        <v>169</v>
      </c>
      <c r="D190" s="17">
        <f t="shared" si="8"/>
        <v>1055.6736805955379</v>
      </c>
      <c r="E190" s="17">
        <f t="shared" si="9"/>
        <v>680.38996360861904</v>
      </c>
      <c r="F190" s="17">
        <f t="shared" si="10"/>
        <v>375.28371698691888</v>
      </c>
      <c r="G190" s="17">
        <f t="shared" si="11"/>
        <v>111904.72513246704</v>
      </c>
    </row>
    <row r="191" spans="3:7">
      <c r="C191" s="17">
        <v>170</v>
      </c>
      <c r="D191" s="17">
        <f t="shared" si="8"/>
        <v>1055.6736805955379</v>
      </c>
      <c r="E191" s="17">
        <f t="shared" si="9"/>
        <v>682.65793015398117</v>
      </c>
      <c r="F191" s="17">
        <f t="shared" si="10"/>
        <v>373.0157504415568</v>
      </c>
      <c r="G191" s="17">
        <f t="shared" si="11"/>
        <v>111222.06720231306</v>
      </c>
    </row>
    <row r="192" spans="3:7">
      <c r="C192" s="17">
        <v>171</v>
      </c>
      <c r="D192" s="17">
        <f t="shared" si="8"/>
        <v>1055.6736805955379</v>
      </c>
      <c r="E192" s="17">
        <f t="shared" si="9"/>
        <v>684.93345658782766</v>
      </c>
      <c r="F192" s="17">
        <f t="shared" si="10"/>
        <v>370.74022400771025</v>
      </c>
      <c r="G192" s="17">
        <f t="shared" si="11"/>
        <v>110537.13374572524</v>
      </c>
    </row>
    <row r="193" spans="3:7">
      <c r="C193" s="17">
        <v>172</v>
      </c>
      <c r="D193" s="17">
        <f t="shared" si="8"/>
        <v>1055.6736805955379</v>
      </c>
      <c r="E193" s="17">
        <f t="shared" si="9"/>
        <v>687.21656810978709</v>
      </c>
      <c r="F193" s="17">
        <f t="shared" si="10"/>
        <v>368.45711248575083</v>
      </c>
      <c r="G193" s="17">
        <f t="shared" si="11"/>
        <v>109849.91717761545</v>
      </c>
    </row>
    <row r="194" spans="3:7">
      <c r="C194" s="17">
        <v>173</v>
      </c>
      <c r="D194" s="17">
        <f t="shared" si="8"/>
        <v>1055.6736805955379</v>
      </c>
      <c r="E194" s="17">
        <f t="shared" si="9"/>
        <v>689.50729000348633</v>
      </c>
      <c r="F194" s="17">
        <f t="shared" si="10"/>
        <v>366.16639059205153</v>
      </c>
      <c r="G194" s="17">
        <f t="shared" si="11"/>
        <v>109160.40988761197</v>
      </c>
    </row>
    <row r="195" spans="3:7">
      <c r="C195" s="17">
        <v>174</v>
      </c>
      <c r="D195" s="17">
        <f t="shared" si="8"/>
        <v>1055.6736805955379</v>
      </c>
      <c r="E195" s="17">
        <f t="shared" si="9"/>
        <v>691.80564763683128</v>
      </c>
      <c r="F195" s="17">
        <f t="shared" si="10"/>
        <v>363.86803295870658</v>
      </c>
      <c r="G195" s="17">
        <f t="shared" si="11"/>
        <v>108468.60423997513</v>
      </c>
    </row>
    <row r="196" spans="3:7">
      <c r="C196" s="17">
        <v>175</v>
      </c>
      <c r="D196" s="17">
        <f t="shared" si="8"/>
        <v>1055.6736805955379</v>
      </c>
      <c r="E196" s="17">
        <f t="shared" si="9"/>
        <v>694.11166646228753</v>
      </c>
      <c r="F196" s="17">
        <f t="shared" si="10"/>
        <v>361.56201413325044</v>
      </c>
      <c r="G196" s="17">
        <f t="shared" si="11"/>
        <v>107774.49257351285</v>
      </c>
    </row>
    <row r="197" spans="3:7">
      <c r="C197" s="17">
        <v>176</v>
      </c>
      <c r="D197" s="17">
        <f t="shared" si="8"/>
        <v>1055.6736805955379</v>
      </c>
      <c r="E197" s="17">
        <f t="shared" si="9"/>
        <v>696.42537201716175</v>
      </c>
      <c r="F197" s="17">
        <f t="shared" si="10"/>
        <v>359.24830857837617</v>
      </c>
      <c r="G197" s="17">
        <f t="shared" si="11"/>
        <v>107078.06720149569</v>
      </c>
    </row>
    <row r="198" spans="3:7">
      <c r="C198" s="17">
        <v>177</v>
      </c>
      <c r="D198" s="17">
        <f t="shared" si="8"/>
        <v>1055.6736805955379</v>
      </c>
      <c r="E198" s="17">
        <f t="shared" si="9"/>
        <v>698.74678992388556</v>
      </c>
      <c r="F198" s="17">
        <f t="shared" si="10"/>
        <v>356.92689067165236</v>
      </c>
      <c r="G198" s="17">
        <f t="shared" si="11"/>
        <v>106379.32041157181</v>
      </c>
    </row>
    <row r="199" spans="3:7">
      <c r="C199" s="17">
        <v>178</v>
      </c>
      <c r="D199" s="17">
        <f t="shared" si="8"/>
        <v>1055.6736805955379</v>
      </c>
      <c r="E199" s="17">
        <f t="shared" si="9"/>
        <v>701.0759458902985</v>
      </c>
      <c r="F199" s="17">
        <f t="shared" si="10"/>
        <v>354.59773470523942</v>
      </c>
      <c r="G199" s="17">
        <f t="shared" si="11"/>
        <v>105678.24446568151</v>
      </c>
    </row>
    <row r="200" spans="3:7">
      <c r="C200" s="17">
        <v>179</v>
      </c>
      <c r="D200" s="17">
        <f t="shared" si="8"/>
        <v>1055.6736805955379</v>
      </c>
      <c r="E200" s="17">
        <f t="shared" si="9"/>
        <v>703.41286570993293</v>
      </c>
      <c r="F200" s="17">
        <f t="shared" si="10"/>
        <v>352.26081488560504</v>
      </c>
      <c r="G200" s="17">
        <f t="shared" si="11"/>
        <v>104974.83159997157</v>
      </c>
    </row>
    <row r="201" spans="3:7">
      <c r="C201" s="17">
        <v>180</v>
      </c>
      <c r="D201" s="17">
        <f t="shared" si="8"/>
        <v>1055.6736805955379</v>
      </c>
      <c r="E201" s="17">
        <f t="shared" si="9"/>
        <v>705.75757526229927</v>
      </c>
      <c r="F201" s="17">
        <f t="shared" si="10"/>
        <v>349.91610533323859</v>
      </c>
      <c r="G201" s="17">
        <f t="shared" si="11"/>
        <v>104269.07402470928</v>
      </c>
    </row>
    <row r="202" spans="3:7">
      <c r="C202" s="17">
        <v>181</v>
      </c>
      <c r="D202" s="17">
        <f t="shared" si="8"/>
        <v>1055.6736805955379</v>
      </c>
      <c r="E202" s="17">
        <f t="shared" si="9"/>
        <v>708.11010051317362</v>
      </c>
      <c r="F202" s="17">
        <f t="shared" si="10"/>
        <v>347.5635800823643</v>
      </c>
      <c r="G202" s="17">
        <f t="shared" si="11"/>
        <v>103560.9639241961</v>
      </c>
    </row>
    <row r="203" spans="3:7">
      <c r="C203" s="17">
        <v>182</v>
      </c>
      <c r="D203" s="17">
        <f t="shared" si="8"/>
        <v>1055.6736805955379</v>
      </c>
      <c r="E203" s="17">
        <f t="shared" si="9"/>
        <v>710.47046751488426</v>
      </c>
      <c r="F203" s="17">
        <f t="shared" si="10"/>
        <v>345.20321308065365</v>
      </c>
      <c r="G203" s="17">
        <f t="shared" si="11"/>
        <v>102850.49345668122</v>
      </c>
    </row>
    <row r="204" spans="3:7">
      <c r="C204" s="17">
        <v>183</v>
      </c>
      <c r="D204" s="17">
        <f t="shared" si="8"/>
        <v>1055.6736805955379</v>
      </c>
      <c r="E204" s="17">
        <f t="shared" si="9"/>
        <v>712.83870240660053</v>
      </c>
      <c r="F204" s="17">
        <f t="shared" si="10"/>
        <v>342.83497818893738</v>
      </c>
      <c r="G204" s="17">
        <f t="shared" si="11"/>
        <v>102137.65475427461</v>
      </c>
    </row>
    <row r="205" spans="3:7">
      <c r="C205" s="17">
        <v>184</v>
      </c>
      <c r="D205" s="17">
        <f t="shared" si="8"/>
        <v>1055.6736805955379</v>
      </c>
      <c r="E205" s="17">
        <f t="shared" si="9"/>
        <v>715.21483141462249</v>
      </c>
      <c r="F205" s="17">
        <f t="shared" si="10"/>
        <v>340.45884918091542</v>
      </c>
      <c r="G205" s="17">
        <f t="shared" si="11"/>
        <v>101422.43992285999</v>
      </c>
    </row>
    <row r="206" spans="3:7">
      <c r="C206" s="17">
        <v>185</v>
      </c>
      <c r="D206" s="17">
        <f t="shared" si="8"/>
        <v>1055.6736805955379</v>
      </c>
      <c r="E206" s="17">
        <f t="shared" si="9"/>
        <v>717.5988808526713</v>
      </c>
      <c r="F206" s="17">
        <f t="shared" si="10"/>
        <v>338.07479974286667</v>
      </c>
      <c r="G206" s="17">
        <f t="shared" si="11"/>
        <v>100704.84104200732</v>
      </c>
    </row>
    <row r="207" spans="3:7">
      <c r="C207" s="17">
        <v>186</v>
      </c>
      <c r="D207" s="17">
        <f t="shared" si="8"/>
        <v>1055.6736805955379</v>
      </c>
      <c r="E207" s="17">
        <f t="shared" si="9"/>
        <v>719.99087712218011</v>
      </c>
      <c r="F207" s="17">
        <f t="shared" si="10"/>
        <v>335.68280347335775</v>
      </c>
      <c r="G207" s="17">
        <f t="shared" si="11"/>
        <v>99984.850164885138</v>
      </c>
    </row>
    <row r="208" spans="3:7">
      <c r="C208" s="17">
        <v>187</v>
      </c>
      <c r="D208" s="17">
        <f t="shared" si="8"/>
        <v>1055.6736805955379</v>
      </c>
      <c r="E208" s="17">
        <f t="shared" si="9"/>
        <v>722.39084671258752</v>
      </c>
      <c r="F208" s="17">
        <f t="shared" si="10"/>
        <v>333.28283388295046</v>
      </c>
      <c r="G208" s="17">
        <f t="shared" si="11"/>
        <v>99262.45931817255</v>
      </c>
    </row>
    <row r="209" spans="3:7">
      <c r="C209" s="17">
        <v>188</v>
      </c>
      <c r="D209" s="17">
        <f t="shared" si="8"/>
        <v>1055.6736805955379</v>
      </c>
      <c r="E209" s="17">
        <f t="shared" si="9"/>
        <v>724.79881620162939</v>
      </c>
      <c r="F209" s="17">
        <f t="shared" si="10"/>
        <v>330.87486439390852</v>
      </c>
      <c r="G209" s="17">
        <f t="shared" si="11"/>
        <v>98537.660501970924</v>
      </c>
    </row>
    <row r="210" spans="3:7">
      <c r="C210" s="17">
        <v>189</v>
      </c>
      <c r="D210" s="17">
        <f t="shared" si="8"/>
        <v>1055.6736805955379</v>
      </c>
      <c r="E210" s="17">
        <f t="shared" si="9"/>
        <v>727.2148122556348</v>
      </c>
      <c r="F210" s="17">
        <f t="shared" si="10"/>
        <v>328.45886833990312</v>
      </c>
      <c r="G210" s="17">
        <f t="shared" si="11"/>
        <v>97810.445689715285</v>
      </c>
    </row>
    <row r="211" spans="3:7">
      <c r="C211" s="17">
        <v>190</v>
      </c>
      <c r="D211" s="17">
        <f t="shared" si="8"/>
        <v>1055.6736805955379</v>
      </c>
      <c r="E211" s="17">
        <f t="shared" si="9"/>
        <v>729.63886162982021</v>
      </c>
      <c r="F211" s="17">
        <f t="shared" si="10"/>
        <v>326.03481896571765</v>
      </c>
      <c r="G211" s="17">
        <f t="shared" si="11"/>
        <v>97080.806828085464</v>
      </c>
    </row>
    <row r="212" spans="3:7">
      <c r="C212" s="17">
        <v>191</v>
      </c>
      <c r="D212" s="17">
        <f t="shared" si="8"/>
        <v>1055.6736805955379</v>
      </c>
      <c r="E212" s="17">
        <f t="shared" si="9"/>
        <v>732.07099116858637</v>
      </c>
      <c r="F212" s="17">
        <f t="shared" si="10"/>
        <v>323.60268942695154</v>
      </c>
      <c r="G212" s="17">
        <f t="shared" si="11"/>
        <v>96348.73583691688</v>
      </c>
    </row>
    <row r="213" spans="3:7">
      <c r="C213" s="17">
        <v>192</v>
      </c>
      <c r="D213" s="17">
        <f t="shared" si="8"/>
        <v>1055.6736805955379</v>
      </c>
      <c r="E213" s="17">
        <f t="shared" si="9"/>
        <v>734.511227805815</v>
      </c>
      <c r="F213" s="17">
        <f t="shared" si="10"/>
        <v>321.16245278972298</v>
      </c>
      <c r="G213" s="17">
        <f t="shared" si="11"/>
        <v>95614.224609111057</v>
      </c>
    </row>
    <row r="214" spans="3:7">
      <c r="C214" s="17">
        <v>193</v>
      </c>
      <c r="D214" s="17">
        <f t="shared" si="8"/>
        <v>1055.6736805955379</v>
      </c>
      <c r="E214" s="17">
        <f t="shared" si="9"/>
        <v>736.95959856516765</v>
      </c>
      <c r="F214" s="17">
        <f t="shared" si="10"/>
        <v>318.71408203037021</v>
      </c>
      <c r="G214" s="17">
        <f t="shared" si="11"/>
        <v>94877.265010545889</v>
      </c>
    </row>
    <row r="215" spans="3:7">
      <c r="C215" s="17">
        <v>194</v>
      </c>
      <c r="D215" s="17">
        <f t="shared" ref="D215:D278" si="12">$D$17</f>
        <v>1055.6736805955379</v>
      </c>
      <c r="E215" s="17">
        <f t="shared" ref="E215:E278" si="13">D215-F215</f>
        <v>739.416130560385</v>
      </c>
      <c r="F215" s="17">
        <f t="shared" ref="F215:F278" si="14">G214*$D$12</f>
        <v>316.25755003515297</v>
      </c>
      <c r="G215" s="17">
        <f t="shared" ref="G215:G278" si="15">G214-E215</f>
        <v>94137.848879985497</v>
      </c>
    </row>
    <row r="216" spans="3:7">
      <c r="C216" s="17">
        <v>195</v>
      </c>
      <c r="D216" s="17">
        <f t="shared" si="12"/>
        <v>1055.6736805955379</v>
      </c>
      <c r="E216" s="17">
        <f t="shared" si="13"/>
        <v>741.88085099558623</v>
      </c>
      <c r="F216" s="17">
        <f t="shared" si="14"/>
        <v>313.79282959995169</v>
      </c>
      <c r="G216" s="17">
        <f t="shared" si="15"/>
        <v>93395.968028989912</v>
      </c>
    </row>
    <row r="217" spans="3:7">
      <c r="C217" s="17">
        <v>196</v>
      </c>
      <c r="D217" s="17">
        <f t="shared" si="12"/>
        <v>1055.6736805955379</v>
      </c>
      <c r="E217" s="17">
        <f t="shared" si="13"/>
        <v>744.35378716557148</v>
      </c>
      <c r="F217" s="17">
        <f t="shared" si="14"/>
        <v>311.31989342996638</v>
      </c>
      <c r="G217" s="17">
        <f t="shared" si="15"/>
        <v>92651.61424182434</v>
      </c>
    </row>
    <row r="218" spans="3:7">
      <c r="C218" s="17">
        <v>197</v>
      </c>
      <c r="D218" s="17">
        <f t="shared" si="12"/>
        <v>1055.6736805955379</v>
      </c>
      <c r="E218" s="17">
        <f t="shared" si="13"/>
        <v>746.83496645612342</v>
      </c>
      <c r="F218" s="17">
        <f t="shared" si="14"/>
        <v>308.83871413941449</v>
      </c>
      <c r="G218" s="17">
        <f t="shared" si="15"/>
        <v>91904.779275368215</v>
      </c>
    </row>
    <row r="219" spans="3:7">
      <c r="C219" s="17">
        <v>198</v>
      </c>
      <c r="D219" s="17">
        <f t="shared" si="12"/>
        <v>1055.6736805955379</v>
      </c>
      <c r="E219" s="17">
        <f t="shared" si="13"/>
        <v>749.32441634431052</v>
      </c>
      <c r="F219" s="17">
        <f t="shared" si="14"/>
        <v>306.3492642512274</v>
      </c>
      <c r="G219" s="17">
        <f t="shared" si="15"/>
        <v>91155.454859023899</v>
      </c>
    </row>
    <row r="220" spans="3:7">
      <c r="C220" s="17">
        <v>199</v>
      </c>
      <c r="D220" s="17">
        <f t="shared" si="12"/>
        <v>1055.6736805955379</v>
      </c>
      <c r="E220" s="17">
        <f t="shared" si="13"/>
        <v>751.82216439879153</v>
      </c>
      <c r="F220" s="17">
        <f t="shared" si="14"/>
        <v>303.85151619674633</v>
      </c>
      <c r="G220" s="17">
        <f t="shared" si="15"/>
        <v>90403.632694625107</v>
      </c>
    </row>
    <row r="221" spans="3:7">
      <c r="C221" s="17">
        <v>200</v>
      </c>
      <c r="D221" s="17">
        <f t="shared" si="12"/>
        <v>1055.6736805955379</v>
      </c>
      <c r="E221" s="17">
        <f t="shared" si="13"/>
        <v>754.3282382801209</v>
      </c>
      <c r="F221" s="17">
        <f t="shared" si="14"/>
        <v>301.34544231541702</v>
      </c>
      <c r="G221" s="17">
        <f t="shared" si="15"/>
        <v>89649.30445634498</v>
      </c>
    </row>
    <row r="222" spans="3:7">
      <c r="C222" s="17">
        <v>201</v>
      </c>
      <c r="D222" s="17">
        <f t="shared" si="12"/>
        <v>1055.6736805955379</v>
      </c>
      <c r="E222" s="17">
        <f t="shared" si="13"/>
        <v>756.84266574105459</v>
      </c>
      <c r="F222" s="17">
        <f t="shared" si="14"/>
        <v>298.83101485448327</v>
      </c>
      <c r="G222" s="17">
        <f t="shared" si="15"/>
        <v>88892.46179060392</v>
      </c>
    </row>
    <row r="223" spans="3:7">
      <c r="C223" s="17">
        <v>202</v>
      </c>
      <c r="D223" s="17">
        <f t="shared" si="12"/>
        <v>1055.6736805955379</v>
      </c>
      <c r="E223" s="17">
        <f t="shared" si="13"/>
        <v>759.36547462685814</v>
      </c>
      <c r="F223" s="17">
        <f t="shared" si="14"/>
        <v>296.30820596867977</v>
      </c>
      <c r="G223" s="17">
        <f t="shared" si="15"/>
        <v>88133.096315977062</v>
      </c>
    </row>
    <row r="224" spans="3:7">
      <c r="C224" s="17">
        <v>203</v>
      </c>
      <c r="D224" s="17">
        <f t="shared" si="12"/>
        <v>1055.6736805955379</v>
      </c>
      <c r="E224" s="17">
        <f t="shared" si="13"/>
        <v>761.89669287561435</v>
      </c>
      <c r="F224" s="17">
        <f t="shared" si="14"/>
        <v>293.77698771992357</v>
      </c>
      <c r="G224" s="17">
        <f t="shared" si="15"/>
        <v>87371.199623101449</v>
      </c>
    </row>
    <row r="225" spans="3:7">
      <c r="C225" s="17">
        <v>204</v>
      </c>
      <c r="D225" s="17">
        <f t="shared" si="12"/>
        <v>1055.6736805955379</v>
      </c>
      <c r="E225" s="17">
        <f t="shared" si="13"/>
        <v>764.43634851853312</v>
      </c>
      <c r="F225" s="17">
        <f t="shared" si="14"/>
        <v>291.23733207700485</v>
      </c>
      <c r="G225" s="17">
        <f t="shared" si="15"/>
        <v>86606.763274582918</v>
      </c>
    </row>
    <row r="226" spans="3:7">
      <c r="C226" s="17">
        <v>205</v>
      </c>
      <c r="D226" s="17">
        <f t="shared" si="12"/>
        <v>1055.6736805955379</v>
      </c>
      <c r="E226" s="17">
        <f t="shared" si="13"/>
        <v>766.98446968026155</v>
      </c>
      <c r="F226" s="17">
        <f t="shared" si="14"/>
        <v>288.68921091527642</v>
      </c>
      <c r="G226" s="17">
        <f t="shared" si="15"/>
        <v>85839.778804902657</v>
      </c>
    </row>
    <row r="227" spans="3:7">
      <c r="C227" s="17">
        <v>206</v>
      </c>
      <c r="D227" s="17">
        <f t="shared" si="12"/>
        <v>1055.6736805955379</v>
      </c>
      <c r="E227" s="17">
        <f t="shared" si="13"/>
        <v>769.54108457919574</v>
      </c>
      <c r="F227" s="17">
        <f t="shared" si="14"/>
        <v>286.13259601634223</v>
      </c>
      <c r="G227" s="17">
        <f t="shared" si="15"/>
        <v>85070.237720323465</v>
      </c>
    </row>
    <row r="228" spans="3:7">
      <c r="C228" s="17">
        <v>207</v>
      </c>
      <c r="D228" s="17">
        <f t="shared" si="12"/>
        <v>1055.6736805955379</v>
      </c>
      <c r="E228" s="17">
        <f t="shared" si="13"/>
        <v>772.10622152779297</v>
      </c>
      <c r="F228" s="17">
        <f t="shared" si="14"/>
        <v>283.56745906774489</v>
      </c>
      <c r="G228" s="17">
        <f t="shared" si="15"/>
        <v>84298.131498795672</v>
      </c>
    </row>
    <row r="229" spans="3:7">
      <c r="C229" s="17">
        <v>208</v>
      </c>
      <c r="D229" s="17">
        <f t="shared" si="12"/>
        <v>1055.6736805955379</v>
      </c>
      <c r="E229" s="17">
        <f t="shared" si="13"/>
        <v>774.67990893288561</v>
      </c>
      <c r="F229" s="17">
        <f t="shared" si="14"/>
        <v>280.99377166265225</v>
      </c>
      <c r="G229" s="17">
        <f t="shared" si="15"/>
        <v>83523.451589862787</v>
      </c>
    </row>
    <row r="230" spans="3:7">
      <c r="C230" s="17">
        <v>209</v>
      </c>
      <c r="D230" s="17">
        <f t="shared" si="12"/>
        <v>1055.6736805955379</v>
      </c>
      <c r="E230" s="17">
        <f t="shared" si="13"/>
        <v>777.26217529599535</v>
      </c>
      <c r="F230" s="17">
        <f t="shared" si="14"/>
        <v>278.41150529954263</v>
      </c>
      <c r="G230" s="17">
        <f t="shared" si="15"/>
        <v>82746.18941456679</v>
      </c>
    </row>
    <row r="231" spans="3:7">
      <c r="C231" s="17">
        <v>210</v>
      </c>
      <c r="D231" s="17">
        <f t="shared" si="12"/>
        <v>1055.6736805955379</v>
      </c>
      <c r="E231" s="17">
        <f t="shared" si="13"/>
        <v>779.85304921364855</v>
      </c>
      <c r="F231" s="17">
        <f t="shared" si="14"/>
        <v>275.82063138188931</v>
      </c>
      <c r="G231" s="17">
        <f t="shared" si="15"/>
        <v>81966.336365353141</v>
      </c>
    </row>
    <row r="232" spans="3:7">
      <c r="C232" s="17">
        <v>211</v>
      </c>
      <c r="D232" s="17">
        <f t="shared" si="12"/>
        <v>1055.6736805955379</v>
      </c>
      <c r="E232" s="17">
        <f t="shared" si="13"/>
        <v>782.45255937769412</v>
      </c>
      <c r="F232" s="17">
        <f t="shared" si="14"/>
        <v>273.2211212178438</v>
      </c>
      <c r="G232" s="17">
        <f t="shared" si="15"/>
        <v>81183.883805975449</v>
      </c>
    </row>
    <row r="233" spans="3:7">
      <c r="C233" s="17">
        <v>212</v>
      </c>
      <c r="D233" s="17">
        <f t="shared" si="12"/>
        <v>1055.6736805955379</v>
      </c>
      <c r="E233" s="17">
        <f t="shared" si="13"/>
        <v>785.06073457561979</v>
      </c>
      <c r="F233" s="17">
        <f t="shared" si="14"/>
        <v>270.61294601991818</v>
      </c>
      <c r="G233" s="17">
        <f t="shared" si="15"/>
        <v>80398.823071399835</v>
      </c>
    </row>
    <row r="234" spans="3:7">
      <c r="C234" s="17">
        <v>213</v>
      </c>
      <c r="D234" s="17">
        <f t="shared" si="12"/>
        <v>1055.6736805955379</v>
      </c>
      <c r="E234" s="17">
        <f t="shared" si="13"/>
        <v>787.67760369087182</v>
      </c>
      <c r="F234" s="17">
        <f t="shared" si="14"/>
        <v>267.99607690466615</v>
      </c>
      <c r="G234" s="17">
        <f t="shared" si="15"/>
        <v>79611.145467708964</v>
      </c>
    </row>
    <row r="235" spans="3:7">
      <c r="C235" s="17">
        <v>214</v>
      </c>
      <c r="D235" s="17">
        <f t="shared" si="12"/>
        <v>1055.6736805955379</v>
      </c>
      <c r="E235" s="17">
        <f t="shared" si="13"/>
        <v>790.30319570317465</v>
      </c>
      <c r="F235" s="17">
        <f t="shared" si="14"/>
        <v>265.37048489236321</v>
      </c>
      <c r="G235" s="17">
        <f t="shared" si="15"/>
        <v>78820.842272005786</v>
      </c>
    </row>
    <row r="236" spans="3:7">
      <c r="C236" s="17">
        <v>215</v>
      </c>
      <c r="D236" s="17">
        <f t="shared" si="12"/>
        <v>1055.6736805955379</v>
      </c>
      <c r="E236" s="17">
        <f t="shared" si="13"/>
        <v>792.93753968885198</v>
      </c>
      <c r="F236" s="17">
        <f t="shared" si="14"/>
        <v>262.73614090668599</v>
      </c>
      <c r="G236" s="17">
        <f t="shared" si="15"/>
        <v>78027.904732316936</v>
      </c>
    </row>
    <row r="237" spans="3:7">
      <c r="C237" s="17">
        <v>216</v>
      </c>
      <c r="D237" s="17">
        <f t="shared" si="12"/>
        <v>1055.6736805955379</v>
      </c>
      <c r="E237" s="17">
        <f t="shared" si="13"/>
        <v>795.58066482114805</v>
      </c>
      <c r="F237" s="17">
        <f t="shared" si="14"/>
        <v>260.09301577438981</v>
      </c>
      <c r="G237" s="17">
        <f t="shared" si="15"/>
        <v>77232.324067495792</v>
      </c>
    </row>
    <row r="238" spans="3:7">
      <c r="C238" s="17">
        <v>217</v>
      </c>
      <c r="D238" s="17">
        <f t="shared" si="12"/>
        <v>1055.6736805955379</v>
      </c>
      <c r="E238" s="17">
        <f t="shared" si="13"/>
        <v>798.23260037055195</v>
      </c>
      <c r="F238" s="17">
        <f t="shared" si="14"/>
        <v>257.44108022498597</v>
      </c>
      <c r="G238" s="17">
        <f t="shared" si="15"/>
        <v>76434.091467125239</v>
      </c>
    </row>
    <row r="239" spans="3:7">
      <c r="C239" s="17">
        <v>218</v>
      </c>
      <c r="D239" s="17">
        <f t="shared" si="12"/>
        <v>1055.6736805955379</v>
      </c>
      <c r="E239" s="17">
        <f t="shared" si="13"/>
        <v>800.89337570512043</v>
      </c>
      <c r="F239" s="17">
        <f t="shared" si="14"/>
        <v>254.78030489041748</v>
      </c>
      <c r="G239" s="17">
        <f t="shared" si="15"/>
        <v>75633.198091420112</v>
      </c>
    </row>
    <row r="240" spans="3:7">
      <c r="C240" s="17">
        <v>219</v>
      </c>
      <c r="D240" s="17">
        <f t="shared" si="12"/>
        <v>1055.6736805955379</v>
      </c>
      <c r="E240" s="17">
        <f t="shared" si="13"/>
        <v>803.56302029080416</v>
      </c>
      <c r="F240" s="17">
        <f t="shared" si="14"/>
        <v>252.11066030473373</v>
      </c>
      <c r="G240" s="17">
        <f t="shared" si="15"/>
        <v>74829.635071129305</v>
      </c>
    </row>
    <row r="241" spans="3:7">
      <c r="C241" s="17">
        <v>220</v>
      </c>
      <c r="D241" s="17">
        <f t="shared" si="12"/>
        <v>1055.6736805955379</v>
      </c>
      <c r="E241" s="17">
        <f t="shared" si="13"/>
        <v>806.24156369177354</v>
      </c>
      <c r="F241" s="17">
        <f t="shared" si="14"/>
        <v>249.43211690376435</v>
      </c>
      <c r="G241" s="17">
        <f t="shared" si="15"/>
        <v>74023.393507437533</v>
      </c>
    </row>
    <row r="242" spans="3:7">
      <c r="C242" s="17">
        <v>221</v>
      </c>
      <c r="D242" s="17">
        <f t="shared" si="12"/>
        <v>1055.6736805955379</v>
      </c>
      <c r="E242" s="17">
        <f t="shared" si="13"/>
        <v>808.92903557074612</v>
      </c>
      <c r="F242" s="17">
        <f t="shared" si="14"/>
        <v>246.74464502479179</v>
      </c>
      <c r="G242" s="17">
        <f t="shared" si="15"/>
        <v>73214.464471866784</v>
      </c>
    </row>
    <row r="243" spans="3:7">
      <c r="C243" s="17">
        <v>222</v>
      </c>
      <c r="D243" s="17">
        <f t="shared" si="12"/>
        <v>1055.6736805955379</v>
      </c>
      <c r="E243" s="17">
        <f t="shared" si="13"/>
        <v>811.62546568931532</v>
      </c>
      <c r="F243" s="17">
        <f t="shared" si="14"/>
        <v>244.04821490622263</v>
      </c>
      <c r="G243" s="17">
        <f t="shared" si="15"/>
        <v>72402.83900617747</v>
      </c>
    </row>
    <row r="244" spans="3:7">
      <c r="C244" s="17">
        <v>223</v>
      </c>
      <c r="D244" s="17">
        <f t="shared" si="12"/>
        <v>1055.6736805955379</v>
      </c>
      <c r="E244" s="17">
        <f t="shared" si="13"/>
        <v>814.3308839082797</v>
      </c>
      <c r="F244" s="17">
        <f t="shared" si="14"/>
        <v>241.34279668725824</v>
      </c>
      <c r="G244" s="17">
        <f t="shared" si="15"/>
        <v>71588.508122269195</v>
      </c>
    </row>
    <row r="245" spans="3:7">
      <c r="C245" s="17">
        <v>224</v>
      </c>
      <c r="D245" s="17">
        <f t="shared" si="12"/>
        <v>1055.6736805955379</v>
      </c>
      <c r="E245" s="17">
        <f t="shared" si="13"/>
        <v>817.04532018797386</v>
      </c>
      <c r="F245" s="17">
        <f t="shared" si="14"/>
        <v>238.628360407564</v>
      </c>
      <c r="G245" s="17">
        <f t="shared" si="15"/>
        <v>70771.462802081223</v>
      </c>
    </row>
    <row r="246" spans="3:7">
      <c r="C246" s="17">
        <v>225</v>
      </c>
      <c r="D246" s="17">
        <f t="shared" si="12"/>
        <v>1055.6736805955379</v>
      </c>
      <c r="E246" s="17">
        <f t="shared" si="13"/>
        <v>819.76880458860046</v>
      </c>
      <c r="F246" s="17">
        <f t="shared" si="14"/>
        <v>235.90487600693743</v>
      </c>
      <c r="G246" s="17">
        <f t="shared" si="15"/>
        <v>69951.693997492621</v>
      </c>
    </row>
    <row r="247" spans="3:7">
      <c r="C247" s="17">
        <v>226</v>
      </c>
      <c r="D247" s="17">
        <f t="shared" si="12"/>
        <v>1055.6736805955379</v>
      </c>
      <c r="E247" s="17">
        <f t="shared" si="13"/>
        <v>822.50136727056247</v>
      </c>
      <c r="F247" s="17">
        <f t="shared" si="14"/>
        <v>233.17231332497542</v>
      </c>
      <c r="G247" s="17">
        <f t="shared" si="15"/>
        <v>69129.192630222053</v>
      </c>
    </row>
    <row r="248" spans="3:7">
      <c r="C248" s="17">
        <v>227</v>
      </c>
      <c r="D248" s="17">
        <f t="shared" si="12"/>
        <v>1055.6736805955379</v>
      </c>
      <c r="E248" s="17">
        <f t="shared" si="13"/>
        <v>825.2430384947977</v>
      </c>
      <c r="F248" s="17">
        <f t="shared" si="14"/>
        <v>230.43064210074019</v>
      </c>
      <c r="G248" s="17">
        <f t="shared" si="15"/>
        <v>68303.949591727258</v>
      </c>
    </row>
    <row r="249" spans="3:7">
      <c r="C249" s="17">
        <v>228</v>
      </c>
      <c r="D249" s="17">
        <f t="shared" si="12"/>
        <v>1055.6736805955379</v>
      </c>
      <c r="E249" s="17">
        <f t="shared" si="13"/>
        <v>827.99384862311376</v>
      </c>
      <c r="F249" s="17">
        <f t="shared" si="14"/>
        <v>227.67983197242421</v>
      </c>
      <c r="G249" s="17">
        <f t="shared" si="15"/>
        <v>67475.955743104147</v>
      </c>
    </row>
    <row r="250" spans="3:7">
      <c r="C250" s="17">
        <v>229</v>
      </c>
      <c r="D250" s="17">
        <f t="shared" si="12"/>
        <v>1055.6736805955379</v>
      </c>
      <c r="E250" s="17">
        <f t="shared" si="13"/>
        <v>830.7538281185241</v>
      </c>
      <c r="F250" s="17">
        <f t="shared" si="14"/>
        <v>224.91985247701385</v>
      </c>
      <c r="G250" s="17">
        <f t="shared" si="15"/>
        <v>66645.201914985621</v>
      </c>
    </row>
    <row r="251" spans="3:7">
      <c r="C251" s="17">
        <v>230</v>
      </c>
      <c r="D251" s="17">
        <f t="shared" si="12"/>
        <v>1055.6736805955379</v>
      </c>
      <c r="E251" s="17">
        <f t="shared" si="13"/>
        <v>833.52300754558587</v>
      </c>
      <c r="F251" s="17">
        <f t="shared" si="14"/>
        <v>222.15067304995208</v>
      </c>
      <c r="G251" s="17">
        <f t="shared" si="15"/>
        <v>65811.678907440029</v>
      </c>
    </row>
    <row r="252" spans="3:7">
      <c r="C252" s="17">
        <v>231</v>
      </c>
      <c r="D252" s="17">
        <f t="shared" si="12"/>
        <v>1055.6736805955379</v>
      </c>
      <c r="E252" s="17">
        <f t="shared" si="13"/>
        <v>836.30141757073784</v>
      </c>
      <c r="F252" s="17">
        <f t="shared" si="14"/>
        <v>219.37226302480011</v>
      </c>
      <c r="G252" s="17">
        <f t="shared" si="15"/>
        <v>64975.377489869294</v>
      </c>
    </row>
    <row r="253" spans="3:7">
      <c r="C253" s="17">
        <v>232</v>
      </c>
      <c r="D253" s="17">
        <f t="shared" si="12"/>
        <v>1055.6736805955379</v>
      </c>
      <c r="E253" s="17">
        <f t="shared" si="13"/>
        <v>839.08908896264029</v>
      </c>
      <c r="F253" s="17">
        <f t="shared" si="14"/>
        <v>216.58459163289766</v>
      </c>
      <c r="G253" s="17">
        <f t="shared" si="15"/>
        <v>64136.288400906655</v>
      </c>
    </row>
    <row r="254" spans="3:7">
      <c r="C254" s="17">
        <v>233</v>
      </c>
      <c r="D254" s="17">
        <f t="shared" si="12"/>
        <v>1055.6736805955379</v>
      </c>
      <c r="E254" s="17">
        <f t="shared" si="13"/>
        <v>841.88605259251574</v>
      </c>
      <c r="F254" s="17">
        <f t="shared" si="14"/>
        <v>213.78762800302221</v>
      </c>
      <c r="G254" s="17">
        <f t="shared" si="15"/>
        <v>63294.402348314135</v>
      </c>
    </row>
    <row r="255" spans="3:7">
      <c r="C255" s="17">
        <v>234</v>
      </c>
      <c r="D255" s="17">
        <f t="shared" si="12"/>
        <v>1055.6736805955379</v>
      </c>
      <c r="E255" s="17">
        <f t="shared" si="13"/>
        <v>844.6923394344908</v>
      </c>
      <c r="F255" s="17">
        <f t="shared" si="14"/>
        <v>210.98134116104714</v>
      </c>
      <c r="G255" s="17">
        <f t="shared" si="15"/>
        <v>62449.710008879643</v>
      </c>
    </row>
    <row r="256" spans="3:7">
      <c r="C256" s="17">
        <v>235</v>
      </c>
      <c r="D256" s="17">
        <f t="shared" si="12"/>
        <v>1055.6736805955379</v>
      </c>
      <c r="E256" s="17">
        <f t="shared" si="13"/>
        <v>847.50798056593908</v>
      </c>
      <c r="F256" s="17">
        <f t="shared" si="14"/>
        <v>208.16570002959884</v>
      </c>
      <c r="G256" s="17">
        <f t="shared" si="15"/>
        <v>61602.202028313703</v>
      </c>
    </row>
    <row r="257" spans="3:7">
      <c r="C257" s="17">
        <v>236</v>
      </c>
      <c r="D257" s="17">
        <f t="shared" si="12"/>
        <v>1055.6736805955379</v>
      </c>
      <c r="E257" s="17">
        <f t="shared" si="13"/>
        <v>850.3330071678256</v>
      </c>
      <c r="F257" s="17">
        <f t="shared" si="14"/>
        <v>205.34067342771235</v>
      </c>
      <c r="G257" s="17">
        <f t="shared" si="15"/>
        <v>60751.869021145874</v>
      </c>
    </row>
    <row r="258" spans="3:7">
      <c r="C258" s="17">
        <v>237</v>
      </c>
      <c r="D258" s="17">
        <f t="shared" si="12"/>
        <v>1055.6736805955379</v>
      </c>
      <c r="E258" s="17">
        <f t="shared" si="13"/>
        <v>853.16745052505166</v>
      </c>
      <c r="F258" s="17">
        <f t="shared" si="14"/>
        <v>202.50623007048625</v>
      </c>
      <c r="G258" s="17">
        <f t="shared" si="15"/>
        <v>59898.701570620826</v>
      </c>
    </row>
    <row r="259" spans="3:7">
      <c r="C259" s="17">
        <v>238</v>
      </c>
      <c r="D259" s="17">
        <f t="shared" si="12"/>
        <v>1055.6736805955379</v>
      </c>
      <c r="E259" s="17">
        <f t="shared" si="13"/>
        <v>856.0113420268018</v>
      </c>
      <c r="F259" s="17">
        <f t="shared" si="14"/>
        <v>199.66233856873609</v>
      </c>
      <c r="G259" s="17">
        <f t="shared" si="15"/>
        <v>59042.690228594023</v>
      </c>
    </row>
    <row r="260" spans="3:7">
      <c r="C260" s="17">
        <v>239</v>
      </c>
      <c r="D260" s="17">
        <f t="shared" si="12"/>
        <v>1055.6736805955379</v>
      </c>
      <c r="E260" s="17">
        <f t="shared" si="13"/>
        <v>858.86471316689119</v>
      </c>
      <c r="F260" s="17">
        <f t="shared" si="14"/>
        <v>196.80896742864675</v>
      </c>
      <c r="G260" s="17">
        <f t="shared" si="15"/>
        <v>58183.825515427132</v>
      </c>
    </row>
    <row r="261" spans="3:7">
      <c r="C261" s="17">
        <v>240</v>
      </c>
      <c r="D261" s="17">
        <f t="shared" si="12"/>
        <v>1055.6736805955379</v>
      </c>
      <c r="E261" s="17">
        <f t="shared" si="13"/>
        <v>861.72759554411414</v>
      </c>
      <c r="F261" s="17">
        <f t="shared" si="14"/>
        <v>193.94608505142378</v>
      </c>
      <c r="G261" s="17">
        <f t="shared" si="15"/>
        <v>57322.097919883017</v>
      </c>
    </row>
    <row r="262" spans="3:7">
      <c r="C262" s="17">
        <v>241</v>
      </c>
      <c r="D262" s="17">
        <f t="shared" si="12"/>
        <v>1055.6736805955379</v>
      </c>
      <c r="E262" s="17">
        <f t="shared" si="13"/>
        <v>864.60002086259453</v>
      </c>
      <c r="F262" s="17">
        <f t="shared" si="14"/>
        <v>191.07365973294341</v>
      </c>
      <c r="G262" s="17">
        <f t="shared" si="15"/>
        <v>56457.497899020425</v>
      </c>
    </row>
    <row r="263" spans="3:7">
      <c r="C263" s="17">
        <v>242</v>
      </c>
      <c r="D263" s="17">
        <f t="shared" si="12"/>
        <v>1055.6736805955379</v>
      </c>
      <c r="E263" s="17">
        <f t="shared" si="13"/>
        <v>867.48202093213649</v>
      </c>
      <c r="F263" s="17">
        <f t="shared" si="14"/>
        <v>188.19165966340142</v>
      </c>
      <c r="G263" s="17">
        <f t="shared" si="15"/>
        <v>55590.015878088292</v>
      </c>
    </row>
    <row r="264" spans="3:7">
      <c r="C264" s="17">
        <v>243</v>
      </c>
      <c r="D264" s="17">
        <f t="shared" si="12"/>
        <v>1055.6736805955379</v>
      </c>
      <c r="E264" s="17">
        <f t="shared" si="13"/>
        <v>870.373627668577</v>
      </c>
      <c r="F264" s="17">
        <f t="shared" si="14"/>
        <v>185.30005292696097</v>
      </c>
      <c r="G264" s="17">
        <f t="shared" si="15"/>
        <v>54719.642250419718</v>
      </c>
    </row>
    <row r="265" spans="3:7">
      <c r="C265" s="17">
        <v>244</v>
      </c>
      <c r="D265" s="17">
        <f t="shared" si="12"/>
        <v>1055.6736805955379</v>
      </c>
      <c r="E265" s="17">
        <f t="shared" si="13"/>
        <v>873.27487309413891</v>
      </c>
      <c r="F265" s="17">
        <f t="shared" si="14"/>
        <v>182.39880750139906</v>
      </c>
      <c r="G265" s="17">
        <f t="shared" si="15"/>
        <v>53846.36737732558</v>
      </c>
    </row>
    <row r="266" spans="3:7">
      <c r="C266" s="17">
        <v>245</v>
      </c>
      <c r="D266" s="17">
        <f t="shared" si="12"/>
        <v>1055.6736805955379</v>
      </c>
      <c r="E266" s="17">
        <f t="shared" si="13"/>
        <v>876.18578933778599</v>
      </c>
      <c r="F266" s="17">
        <f t="shared" si="14"/>
        <v>179.48789125775195</v>
      </c>
      <c r="G266" s="17">
        <f t="shared" si="15"/>
        <v>52970.18158798779</v>
      </c>
    </row>
    <row r="267" spans="3:7">
      <c r="C267" s="17">
        <v>246</v>
      </c>
      <c r="D267" s="17">
        <f t="shared" si="12"/>
        <v>1055.6736805955379</v>
      </c>
      <c r="E267" s="17">
        <f t="shared" si="13"/>
        <v>879.10640863557865</v>
      </c>
      <c r="F267" s="17">
        <f t="shared" si="14"/>
        <v>176.5672719599593</v>
      </c>
      <c r="G267" s="17">
        <f t="shared" si="15"/>
        <v>52091.075179352214</v>
      </c>
    </row>
    <row r="268" spans="3:7">
      <c r="C268" s="17">
        <v>247</v>
      </c>
      <c r="D268" s="17">
        <f t="shared" si="12"/>
        <v>1055.6736805955379</v>
      </c>
      <c r="E268" s="17">
        <f t="shared" si="13"/>
        <v>882.03676333103056</v>
      </c>
      <c r="F268" s="17">
        <f t="shared" si="14"/>
        <v>173.63691726450739</v>
      </c>
      <c r="G268" s="17">
        <f t="shared" si="15"/>
        <v>51209.038416021183</v>
      </c>
    </row>
    <row r="269" spans="3:7">
      <c r="C269" s="17">
        <v>248</v>
      </c>
      <c r="D269" s="17">
        <f t="shared" si="12"/>
        <v>1055.6736805955379</v>
      </c>
      <c r="E269" s="17">
        <f t="shared" si="13"/>
        <v>884.97688587546736</v>
      </c>
      <c r="F269" s="17">
        <f t="shared" si="14"/>
        <v>170.69679472007061</v>
      </c>
      <c r="G269" s="17">
        <f t="shared" si="15"/>
        <v>50324.061530145715</v>
      </c>
    </row>
    <row r="270" spans="3:7">
      <c r="C270" s="17">
        <v>249</v>
      </c>
      <c r="D270" s="17">
        <f t="shared" si="12"/>
        <v>1055.6736805955379</v>
      </c>
      <c r="E270" s="17">
        <f t="shared" si="13"/>
        <v>887.92680882838556</v>
      </c>
      <c r="F270" s="17">
        <f t="shared" si="14"/>
        <v>167.74687176715238</v>
      </c>
      <c r="G270" s="17">
        <f t="shared" si="15"/>
        <v>49436.134721317329</v>
      </c>
    </row>
    <row r="271" spans="3:7">
      <c r="C271" s="17">
        <v>250</v>
      </c>
      <c r="D271" s="17">
        <f t="shared" si="12"/>
        <v>1055.6736805955379</v>
      </c>
      <c r="E271" s="17">
        <f t="shared" si="13"/>
        <v>890.88656485781348</v>
      </c>
      <c r="F271" s="17">
        <f t="shared" si="14"/>
        <v>164.78711573772443</v>
      </c>
      <c r="G271" s="17">
        <f t="shared" si="15"/>
        <v>48545.248156459515</v>
      </c>
    </row>
    <row r="272" spans="3:7">
      <c r="C272" s="17">
        <v>251</v>
      </c>
      <c r="D272" s="17">
        <f t="shared" si="12"/>
        <v>1055.6736805955379</v>
      </c>
      <c r="E272" s="17">
        <f t="shared" si="13"/>
        <v>893.85618674067291</v>
      </c>
      <c r="F272" s="17">
        <f t="shared" si="14"/>
        <v>161.81749385486506</v>
      </c>
      <c r="G272" s="17">
        <f t="shared" si="15"/>
        <v>47651.391969718839</v>
      </c>
    </row>
    <row r="273" spans="3:7">
      <c r="C273" s="17">
        <v>252</v>
      </c>
      <c r="D273" s="17">
        <f t="shared" si="12"/>
        <v>1055.6736805955379</v>
      </c>
      <c r="E273" s="17">
        <f t="shared" si="13"/>
        <v>896.83570736314175</v>
      </c>
      <c r="F273" s="17">
        <f t="shared" si="14"/>
        <v>158.83797323239614</v>
      </c>
      <c r="G273" s="17">
        <f t="shared" si="15"/>
        <v>46754.556262355698</v>
      </c>
    </row>
    <row r="274" spans="3:7">
      <c r="C274" s="17">
        <v>253</v>
      </c>
      <c r="D274" s="17">
        <f t="shared" si="12"/>
        <v>1055.6736805955379</v>
      </c>
      <c r="E274" s="17">
        <f t="shared" si="13"/>
        <v>899.82515972101896</v>
      </c>
      <c r="F274" s="17">
        <f t="shared" si="14"/>
        <v>155.84852087451901</v>
      </c>
      <c r="G274" s="17">
        <f t="shared" si="15"/>
        <v>45854.73110263468</v>
      </c>
    </row>
    <row r="275" spans="3:7">
      <c r="C275" s="17">
        <v>254</v>
      </c>
      <c r="D275" s="17">
        <f t="shared" si="12"/>
        <v>1055.6736805955379</v>
      </c>
      <c r="E275" s="17">
        <f t="shared" si="13"/>
        <v>902.82457692008893</v>
      </c>
      <c r="F275" s="17">
        <f t="shared" si="14"/>
        <v>152.84910367544893</v>
      </c>
      <c r="G275" s="17">
        <f t="shared" si="15"/>
        <v>44951.906525714592</v>
      </c>
    </row>
    <row r="276" spans="3:7">
      <c r="C276" s="17">
        <v>255</v>
      </c>
      <c r="D276" s="17">
        <f t="shared" si="12"/>
        <v>1055.6736805955379</v>
      </c>
      <c r="E276" s="17">
        <f t="shared" si="13"/>
        <v>905.83399217648923</v>
      </c>
      <c r="F276" s="17">
        <f t="shared" si="14"/>
        <v>149.83968841904866</v>
      </c>
      <c r="G276" s="17">
        <f t="shared" si="15"/>
        <v>44046.072533538099</v>
      </c>
    </row>
    <row r="277" spans="3:7">
      <c r="C277" s="17">
        <v>256</v>
      </c>
      <c r="D277" s="17">
        <f t="shared" si="12"/>
        <v>1055.6736805955379</v>
      </c>
      <c r="E277" s="17">
        <f t="shared" si="13"/>
        <v>908.85343881707763</v>
      </c>
      <c r="F277" s="17">
        <f t="shared" si="14"/>
        <v>146.82024177846034</v>
      </c>
      <c r="G277" s="17">
        <f t="shared" si="15"/>
        <v>43137.219094721018</v>
      </c>
    </row>
    <row r="278" spans="3:7">
      <c r="C278" s="17">
        <v>257</v>
      </c>
      <c r="D278" s="17">
        <f t="shared" si="12"/>
        <v>1055.6736805955379</v>
      </c>
      <c r="E278" s="17">
        <f t="shared" si="13"/>
        <v>911.88295027980121</v>
      </c>
      <c r="F278" s="17">
        <f t="shared" si="14"/>
        <v>143.79073031573674</v>
      </c>
      <c r="G278" s="17">
        <f t="shared" si="15"/>
        <v>42225.336144441215</v>
      </c>
    </row>
    <row r="279" spans="3:7">
      <c r="C279" s="17">
        <v>258</v>
      </c>
      <c r="D279" s="17">
        <f t="shared" ref="D279:D321" si="16">$D$17</f>
        <v>1055.6736805955379</v>
      </c>
      <c r="E279" s="17">
        <f t="shared" ref="E279:E321" si="17">D279-F279</f>
        <v>914.92256011406721</v>
      </c>
      <c r="F279" s="17">
        <f t="shared" ref="F279:F321" si="18">G278*$D$12</f>
        <v>140.75112048147074</v>
      </c>
      <c r="G279" s="17">
        <f t="shared" ref="G279:G321" si="19">G278-E279</f>
        <v>41310.413584327151</v>
      </c>
    </row>
    <row r="280" spans="3:7">
      <c r="C280" s="17">
        <v>259</v>
      </c>
      <c r="D280" s="17">
        <f t="shared" si="16"/>
        <v>1055.6736805955379</v>
      </c>
      <c r="E280" s="17">
        <f t="shared" si="17"/>
        <v>917.97230198111401</v>
      </c>
      <c r="F280" s="17">
        <f t="shared" si="18"/>
        <v>137.70137861442385</v>
      </c>
      <c r="G280" s="17">
        <f t="shared" si="19"/>
        <v>40392.441282346037</v>
      </c>
    </row>
    <row r="281" spans="3:7">
      <c r="C281" s="17">
        <v>260</v>
      </c>
      <c r="D281" s="17">
        <f t="shared" si="16"/>
        <v>1055.6736805955379</v>
      </c>
      <c r="E281" s="17">
        <f t="shared" si="17"/>
        <v>921.03220965438447</v>
      </c>
      <c r="F281" s="17">
        <f t="shared" si="18"/>
        <v>134.64147094115347</v>
      </c>
      <c r="G281" s="17">
        <f t="shared" si="19"/>
        <v>39471.409072691655</v>
      </c>
    </row>
    <row r="282" spans="3:7">
      <c r="C282" s="17">
        <v>261</v>
      </c>
      <c r="D282" s="17">
        <f t="shared" si="16"/>
        <v>1055.6736805955379</v>
      </c>
      <c r="E282" s="17">
        <f t="shared" si="17"/>
        <v>924.10231701989903</v>
      </c>
      <c r="F282" s="17">
        <f t="shared" si="18"/>
        <v>131.57136357563886</v>
      </c>
      <c r="G282" s="17">
        <f t="shared" si="19"/>
        <v>38547.306755671758</v>
      </c>
    </row>
    <row r="283" spans="3:7">
      <c r="C283" s="17">
        <v>262</v>
      </c>
      <c r="D283" s="17">
        <f t="shared" si="16"/>
        <v>1055.6736805955379</v>
      </c>
      <c r="E283" s="17">
        <f t="shared" si="17"/>
        <v>927.18265807663204</v>
      </c>
      <c r="F283" s="17">
        <f t="shared" si="18"/>
        <v>128.49102251890588</v>
      </c>
      <c r="G283" s="17">
        <f t="shared" si="19"/>
        <v>37620.124097595122</v>
      </c>
    </row>
    <row r="284" spans="3:7">
      <c r="C284" s="17">
        <v>263</v>
      </c>
      <c r="D284" s="17">
        <f t="shared" si="16"/>
        <v>1055.6736805955379</v>
      </c>
      <c r="E284" s="17">
        <f t="shared" si="17"/>
        <v>930.27326693688747</v>
      </c>
      <c r="F284" s="17">
        <f t="shared" si="18"/>
        <v>125.40041365865042</v>
      </c>
      <c r="G284" s="17">
        <f t="shared" si="19"/>
        <v>36689.850830658237</v>
      </c>
    </row>
    <row r="285" spans="3:7">
      <c r="C285" s="17">
        <v>264</v>
      </c>
      <c r="D285" s="17">
        <f t="shared" si="16"/>
        <v>1055.6736805955379</v>
      </c>
      <c r="E285" s="17">
        <f t="shared" si="17"/>
        <v>933.37417782667717</v>
      </c>
      <c r="F285" s="17">
        <f t="shared" si="18"/>
        <v>122.2995027688608</v>
      </c>
      <c r="G285" s="17">
        <f t="shared" si="19"/>
        <v>35756.476652831559</v>
      </c>
    </row>
    <row r="286" spans="3:7">
      <c r="C286" s="17">
        <v>265</v>
      </c>
      <c r="D286" s="17">
        <f t="shared" si="16"/>
        <v>1055.6736805955379</v>
      </c>
      <c r="E286" s="17">
        <f t="shared" si="17"/>
        <v>936.48542508609944</v>
      </c>
      <c r="F286" s="17">
        <f t="shared" si="18"/>
        <v>119.18825550943853</v>
      </c>
      <c r="G286" s="17">
        <f t="shared" si="19"/>
        <v>34819.991227745457</v>
      </c>
    </row>
    <row r="287" spans="3:7">
      <c r="C287" s="17">
        <v>266</v>
      </c>
      <c r="D287" s="17">
        <f t="shared" si="16"/>
        <v>1055.6736805955379</v>
      </c>
      <c r="E287" s="17">
        <f t="shared" si="17"/>
        <v>939.60704316971976</v>
      </c>
      <c r="F287" s="17">
        <f t="shared" si="18"/>
        <v>116.0666374258182</v>
      </c>
      <c r="G287" s="17">
        <f t="shared" si="19"/>
        <v>33880.384184575734</v>
      </c>
    </row>
    <row r="288" spans="3:7">
      <c r="C288" s="17">
        <v>267</v>
      </c>
      <c r="D288" s="17">
        <f t="shared" si="16"/>
        <v>1055.6736805955379</v>
      </c>
      <c r="E288" s="17">
        <f t="shared" si="17"/>
        <v>942.7390666469521</v>
      </c>
      <c r="F288" s="17">
        <f t="shared" si="18"/>
        <v>112.93461394858579</v>
      </c>
      <c r="G288" s="17">
        <f t="shared" si="19"/>
        <v>32937.645117928783</v>
      </c>
    </row>
    <row r="289" spans="3:7">
      <c r="C289" s="17">
        <v>268</v>
      </c>
      <c r="D289" s="17">
        <f t="shared" si="16"/>
        <v>1055.6736805955379</v>
      </c>
      <c r="E289" s="17">
        <f t="shared" si="17"/>
        <v>945.88153020244192</v>
      </c>
      <c r="F289" s="17">
        <f t="shared" si="18"/>
        <v>109.79215039309595</v>
      </c>
      <c r="G289" s="17">
        <f t="shared" si="19"/>
        <v>31991.763587726342</v>
      </c>
    </row>
    <row r="290" spans="3:7">
      <c r="C290" s="17">
        <v>269</v>
      </c>
      <c r="D290" s="17">
        <f t="shared" si="16"/>
        <v>1055.6736805955379</v>
      </c>
      <c r="E290" s="17">
        <f t="shared" si="17"/>
        <v>949.03446863645013</v>
      </c>
      <c r="F290" s="17">
        <f t="shared" si="18"/>
        <v>106.63921195908782</v>
      </c>
      <c r="G290" s="17">
        <f t="shared" si="19"/>
        <v>31042.72911908989</v>
      </c>
    </row>
    <row r="291" spans="3:7">
      <c r="C291" s="17">
        <v>270</v>
      </c>
      <c r="D291" s="17">
        <f t="shared" si="16"/>
        <v>1055.6736805955379</v>
      </c>
      <c r="E291" s="17">
        <f t="shared" si="17"/>
        <v>952.19791686523831</v>
      </c>
      <c r="F291" s="17">
        <f t="shared" si="18"/>
        <v>103.47576373029965</v>
      </c>
      <c r="G291" s="17">
        <f t="shared" si="19"/>
        <v>30090.531202224651</v>
      </c>
    </row>
    <row r="292" spans="3:7">
      <c r="C292" s="17">
        <v>271</v>
      </c>
      <c r="D292" s="17">
        <f t="shared" si="16"/>
        <v>1055.6736805955379</v>
      </c>
      <c r="E292" s="17">
        <f t="shared" si="17"/>
        <v>955.37190992145577</v>
      </c>
      <c r="F292" s="17">
        <f t="shared" si="18"/>
        <v>100.30177067408218</v>
      </c>
      <c r="G292" s="17">
        <f t="shared" si="19"/>
        <v>29135.159292303197</v>
      </c>
    </row>
    <row r="293" spans="3:7">
      <c r="C293" s="17">
        <v>272</v>
      </c>
      <c r="D293" s="17">
        <f t="shared" si="16"/>
        <v>1055.6736805955379</v>
      </c>
      <c r="E293" s="17">
        <f t="shared" si="17"/>
        <v>958.55648295452727</v>
      </c>
      <c r="F293" s="17">
        <f t="shared" si="18"/>
        <v>97.117197641010662</v>
      </c>
      <c r="G293" s="17">
        <f t="shared" si="19"/>
        <v>28176.602809348671</v>
      </c>
    </row>
    <row r="294" spans="3:7">
      <c r="C294" s="17">
        <v>273</v>
      </c>
      <c r="D294" s="17">
        <f t="shared" si="16"/>
        <v>1055.6736805955379</v>
      </c>
      <c r="E294" s="17">
        <f t="shared" si="17"/>
        <v>961.75167123104234</v>
      </c>
      <c r="F294" s="17">
        <f t="shared" si="18"/>
        <v>93.92200936449558</v>
      </c>
      <c r="G294" s="17">
        <f t="shared" si="19"/>
        <v>27214.851138117629</v>
      </c>
    </row>
    <row r="295" spans="3:7">
      <c r="C295" s="17">
        <v>274</v>
      </c>
      <c r="D295" s="17">
        <f t="shared" si="16"/>
        <v>1055.6736805955379</v>
      </c>
      <c r="E295" s="17">
        <f t="shared" si="17"/>
        <v>964.95751013514587</v>
      </c>
      <c r="F295" s="17">
        <f t="shared" si="18"/>
        <v>90.716170460392107</v>
      </c>
      <c r="G295" s="17">
        <f t="shared" si="19"/>
        <v>26249.893627982481</v>
      </c>
    </row>
    <row r="296" spans="3:7">
      <c r="C296" s="17">
        <v>275</v>
      </c>
      <c r="D296" s="17">
        <f t="shared" si="16"/>
        <v>1055.6736805955379</v>
      </c>
      <c r="E296" s="17">
        <f t="shared" si="17"/>
        <v>968.17403516892966</v>
      </c>
      <c r="F296" s="17">
        <f t="shared" si="18"/>
        <v>87.499645426608282</v>
      </c>
      <c r="G296" s="17">
        <f t="shared" si="19"/>
        <v>25281.719592813552</v>
      </c>
    </row>
    <row r="297" spans="3:7">
      <c r="C297" s="17">
        <v>276</v>
      </c>
      <c r="D297" s="17">
        <f t="shared" si="16"/>
        <v>1055.6736805955379</v>
      </c>
      <c r="E297" s="17">
        <f t="shared" si="17"/>
        <v>971.40128195282603</v>
      </c>
      <c r="F297" s="17">
        <f t="shared" si="18"/>
        <v>84.272398642711849</v>
      </c>
      <c r="G297" s="17">
        <f t="shared" si="19"/>
        <v>24310.318310860726</v>
      </c>
    </row>
    <row r="298" spans="3:7">
      <c r="C298" s="17">
        <v>277</v>
      </c>
      <c r="D298" s="17">
        <f t="shared" si="16"/>
        <v>1055.6736805955379</v>
      </c>
      <c r="E298" s="17">
        <f t="shared" si="17"/>
        <v>974.63928622600213</v>
      </c>
      <c r="F298" s="17">
        <f t="shared" si="18"/>
        <v>81.034394369535761</v>
      </c>
      <c r="G298" s="17">
        <f t="shared" si="19"/>
        <v>23335.679024634723</v>
      </c>
    </row>
    <row r="299" spans="3:7">
      <c r="C299" s="17">
        <v>278</v>
      </c>
      <c r="D299" s="17">
        <f t="shared" si="16"/>
        <v>1055.6736805955379</v>
      </c>
      <c r="E299" s="17">
        <f t="shared" si="17"/>
        <v>977.88808384675553</v>
      </c>
      <c r="F299" s="17">
        <f t="shared" si="18"/>
        <v>77.78559674878241</v>
      </c>
      <c r="G299" s="17">
        <f t="shared" si="19"/>
        <v>22357.790940787967</v>
      </c>
    </row>
    <row r="300" spans="3:7">
      <c r="C300" s="17">
        <v>279</v>
      </c>
      <c r="D300" s="17">
        <f t="shared" si="16"/>
        <v>1055.6736805955379</v>
      </c>
      <c r="E300" s="17">
        <f t="shared" si="17"/>
        <v>981.14771079291131</v>
      </c>
      <c r="F300" s="17">
        <f t="shared" si="18"/>
        <v>74.525969802626562</v>
      </c>
      <c r="G300" s="17">
        <f t="shared" si="19"/>
        <v>21376.643229995054</v>
      </c>
    </row>
    <row r="301" spans="3:7">
      <c r="C301" s="17">
        <v>280</v>
      </c>
      <c r="D301" s="17">
        <f t="shared" si="16"/>
        <v>1055.6736805955379</v>
      </c>
      <c r="E301" s="17">
        <f t="shared" si="17"/>
        <v>984.41820316222106</v>
      </c>
      <c r="F301" s="17">
        <f t="shared" si="18"/>
        <v>71.255477433316855</v>
      </c>
      <c r="G301" s="17">
        <f t="shared" si="19"/>
        <v>20392.225026832832</v>
      </c>
    </row>
    <row r="302" spans="3:7">
      <c r="C302" s="17">
        <v>281</v>
      </c>
      <c r="D302" s="17">
        <f t="shared" si="16"/>
        <v>1055.6736805955379</v>
      </c>
      <c r="E302" s="17">
        <f t="shared" si="17"/>
        <v>987.69959717276186</v>
      </c>
      <c r="F302" s="17">
        <f t="shared" si="18"/>
        <v>67.974083422776104</v>
      </c>
      <c r="G302" s="17">
        <f t="shared" si="19"/>
        <v>19404.525429660069</v>
      </c>
    </row>
    <row r="303" spans="3:7">
      <c r="C303" s="17">
        <v>282</v>
      </c>
      <c r="D303" s="17">
        <f t="shared" si="16"/>
        <v>1055.6736805955379</v>
      </c>
      <c r="E303" s="17">
        <f t="shared" si="17"/>
        <v>990.99192916333766</v>
      </c>
      <c r="F303" s="17">
        <f t="shared" si="18"/>
        <v>64.68175143220023</v>
      </c>
      <c r="G303" s="17">
        <f t="shared" si="19"/>
        <v>18413.533500496731</v>
      </c>
    </row>
    <row r="304" spans="3:7">
      <c r="C304" s="17">
        <v>283</v>
      </c>
      <c r="D304" s="17">
        <f t="shared" si="16"/>
        <v>1055.6736805955379</v>
      </c>
      <c r="E304" s="17">
        <f t="shared" si="17"/>
        <v>994.29523559388213</v>
      </c>
      <c r="F304" s="17">
        <f t="shared" si="18"/>
        <v>61.378445001655777</v>
      </c>
      <c r="G304" s="17">
        <f t="shared" si="19"/>
        <v>17419.238264902848</v>
      </c>
    </row>
    <row r="305" spans="3:7">
      <c r="C305" s="17">
        <v>284</v>
      </c>
      <c r="D305" s="17">
        <f t="shared" si="16"/>
        <v>1055.6736805955379</v>
      </c>
      <c r="E305" s="17">
        <f t="shared" si="17"/>
        <v>997.60955304586173</v>
      </c>
      <c r="F305" s="17">
        <f t="shared" si="18"/>
        <v>58.064127549676165</v>
      </c>
      <c r="G305" s="17">
        <f t="shared" si="19"/>
        <v>16421.628711856985</v>
      </c>
    </row>
    <row r="306" spans="3:7">
      <c r="C306" s="17">
        <v>285</v>
      </c>
      <c r="D306" s="17">
        <f t="shared" si="16"/>
        <v>1055.6736805955379</v>
      </c>
      <c r="E306" s="17">
        <f t="shared" si="17"/>
        <v>1000.9349182226813</v>
      </c>
      <c r="F306" s="17">
        <f t="shared" si="18"/>
        <v>54.73876237285662</v>
      </c>
      <c r="G306" s="17">
        <f t="shared" si="19"/>
        <v>15420.693793634304</v>
      </c>
    </row>
    <row r="307" spans="3:7">
      <c r="C307" s="17">
        <v>286</v>
      </c>
      <c r="D307" s="17">
        <f t="shared" si="16"/>
        <v>1055.6736805955379</v>
      </c>
      <c r="E307" s="17">
        <f t="shared" si="17"/>
        <v>1004.2713679500903</v>
      </c>
      <c r="F307" s="17">
        <f t="shared" si="18"/>
        <v>51.40231264544768</v>
      </c>
      <c r="G307" s="17">
        <f t="shared" si="19"/>
        <v>14416.422425684214</v>
      </c>
    </row>
    <row r="308" spans="3:7">
      <c r="C308" s="17">
        <v>287</v>
      </c>
      <c r="D308" s="17">
        <f t="shared" si="16"/>
        <v>1055.6736805955379</v>
      </c>
      <c r="E308" s="17">
        <f t="shared" si="17"/>
        <v>1007.6189391765905</v>
      </c>
      <c r="F308" s="17">
        <f t="shared" si="18"/>
        <v>48.05474141894738</v>
      </c>
      <c r="G308" s="17">
        <f t="shared" si="19"/>
        <v>13408.803486507622</v>
      </c>
    </row>
    <row r="309" spans="3:7">
      <c r="C309" s="17">
        <v>288</v>
      </c>
      <c r="D309" s="17">
        <f t="shared" si="16"/>
        <v>1055.6736805955379</v>
      </c>
      <c r="E309" s="17">
        <f t="shared" si="17"/>
        <v>1010.9776689738459</v>
      </c>
      <c r="F309" s="17">
        <f t="shared" si="18"/>
        <v>44.69601162169208</v>
      </c>
      <c r="G309" s="17">
        <f t="shared" si="19"/>
        <v>12397.825817533776</v>
      </c>
    </row>
    <row r="310" spans="3:7">
      <c r="C310" s="17">
        <v>289</v>
      </c>
      <c r="D310" s="17">
        <f t="shared" si="16"/>
        <v>1055.6736805955379</v>
      </c>
      <c r="E310" s="17">
        <f t="shared" si="17"/>
        <v>1014.3475945370919</v>
      </c>
      <c r="F310" s="17">
        <f t="shared" si="18"/>
        <v>41.326086058445924</v>
      </c>
      <c r="G310" s="17">
        <f t="shared" si="19"/>
        <v>11383.478222996684</v>
      </c>
    </row>
    <row r="311" spans="3:7">
      <c r="C311" s="17">
        <v>290</v>
      </c>
      <c r="D311" s="17">
        <f t="shared" si="16"/>
        <v>1055.6736805955379</v>
      </c>
      <c r="E311" s="17">
        <f t="shared" si="17"/>
        <v>1017.728753185549</v>
      </c>
      <c r="F311" s="17">
        <f t="shared" si="18"/>
        <v>37.944927409988949</v>
      </c>
      <c r="G311" s="17">
        <f t="shared" si="19"/>
        <v>10365.749469811135</v>
      </c>
    </row>
    <row r="312" spans="3:7">
      <c r="C312" s="17">
        <v>291</v>
      </c>
      <c r="D312" s="17">
        <f t="shared" si="16"/>
        <v>1055.6736805955379</v>
      </c>
      <c r="E312" s="17">
        <f t="shared" si="17"/>
        <v>1021.1211823628341</v>
      </c>
      <c r="F312" s="17">
        <f t="shared" si="18"/>
        <v>34.552498232703783</v>
      </c>
      <c r="G312" s="17">
        <f t="shared" si="19"/>
        <v>9344.6282874483004</v>
      </c>
    </row>
    <row r="313" spans="3:7">
      <c r="C313" s="17">
        <v>292</v>
      </c>
      <c r="D313" s="17">
        <f t="shared" si="16"/>
        <v>1055.6736805955379</v>
      </c>
      <c r="E313" s="17">
        <f t="shared" si="17"/>
        <v>1024.524919637377</v>
      </c>
      <c r="F313" s="17">
        <f t="shared" si="18"/>
        <v>31.148760958161002</v>
      </c>
      <c r="G313" s="17">
        <f t="shared" si="19"/>
        <v>8320.1033678109234</v>
      </c>
    </row>
    <row r="314" spans="3:7">
      <c r="C314" s="17">
        <v>293</v>
      </c>
      <c r="D314" s="17">
        <f t="shared" si="16"/>
        <v>1055.6736805955379</v>
      </c>
      <c r="E314" s="17">
        <f t="shared" si="17"/>
        <v>1027.9400027028348</v>
      </c>
      <c r="F314" s="17">
        <f t="shared" si="18"/>
        <v>27.733677892703081</v>
      </c>
      <c r="G314" s="17">
        <f t="shared" si="19"/>
        <v>7292.1633651080883</v>
      </c>
    </row>
    <row r="315" spans="3:7">
      <c r="C315" s="17">
        <v>294</v>
      </c>
      <c r="D315" s="17">
        <f t="shared" si="16"/>
        <v>1055.6736805955379</v>
      </c>
      <c r="E315" s="17">
        <f t="shared" si="17"/>
        <v>1031.3664693785111</v>
      </c>
      <c r="F315" s="17">
        <f t="shared" si="18"/>
        <v>24.307211217026964</v>
      </c>
      <c r="G315" s="17">
        <f t="shared" si="19"/>
        <v>6260.796895729577</v>
      </c>
    </row>
    <row r="316" spans="3:7">
      <c r="C316" s="17">
        <v>295</v>
      </c>
      <c r="D316" s="17">
        <f t="shared" si="16"/>
        <v>1055.6736805955379</v>
      </c>
      <c r="E316" s="17">
        <f t="shared" si="17"/>
        <v>1034.8043576097728</v>
      </c>
      <c r="F316" s="17">
        <f t="shared" si="18"/>
        <v>20.869322985765258</v>
      </c>
      <c r="G316" s="17">
        <f t="shared" si="19"/>
        <v>5225.9925381198045</v>
      </c>
    </row>
    <row r="317" spans="3:7">
      <c r="C317" s="17">
        <v>296</v>
      </c>
      <c r="D317" s="17">
        <f t="shared" si="16"/>
        <v>1055.6736805955379</v>
      </c>
      <c r="E317" s="17">
        <f t="shared" si="17"/>
        <v>1038.2537054684719</v>
      </c>
      <c r="F317" s="17">
        <f t="shared" si="18"/>
        <v>17.419975127066017</v>
      </c>
      <c r="G317" s="17">
        <f t="shared" si="19"/>
        <v>4187.7388326513328</v>
      </c>
    </row>
    <row r="318" spans="3:7">
      <c r="C318" s="17">
        <v>297</v>
      </c>
      <c r="D318" s="17">
        <f t="shared" si="16"/>
        <v>1055.6736805955379</v>
      </c>
      <c r="E318" s="17">
        <f t="shared" si="17"/>
        <v>1041.7145511533668</v>
      </c>
      <c r="F318" s="17">
        <f t="shared" si="18"/>
        <v>13.959129442171109</v>
      </c>
      <c r="G318" s="17">
        <f t="shared" si="19"/>
        <v>3146.0242814979661</v>
      </c>
    </row>
    <row r="319" spans="3:7">
      <c r="C319" s="17">
        <v>298</v>
      </c>
      <c r="D319" s="17">
        <f t="shared" si="16"/>
        <v>1055.6736805955379</v>
      </c>
      <c r="E319" s="17">
        <f t="shared" si="17"/>
        <v>1045.1869329905446</v>
      </c>
      <c r="F319" s="17">
        <f t="shared" si="18"/>
        <v>10.486747604993221</v>
      </c>
      <c r="G319" s="17">
        <f t="shared" si="19"/>
        <v>2100.8373485074217</v>
      </c>
    </row>
    <row r="320" spans="3:7">
      <c r="C320" s="17">
        <v>299</v>
      </c>
      <c r="D320" s="17">
        <f t="shared" si="16"/>
        <v>1055.6736805955379</v>
      </c>
      <c r="E320" s="17">
        <f t="shared" si="17"/>
        <v>1048.6708894338465</v>
      </c>
      <c r="F320" s="17">
        <f t="shared" si="18"/>
        <v>7.0027911616914063</v>
      </c>
      <c r="G320" s="17">
        <f t="shared" si="19"/>
        <v>1052.1664590735752</v>
      </c>
    </row>
    <row r="321" spans="3:7">
      <c r="C321" s="17">
        <v>300</v>
      </c>
      <c r="D321" s="17">
        <f t="shared" si="16"/>
        <v>1055.6736805955379</v>
      </c>
      <c r="E321" s="17">
        <f t="shared" si="17"/>
        <v>1052.1664590652927</v>
      </c>
      <c r="F321" s="17">
        <f t="shared" si="18"/>
        <v>3.5072215302452507</v>
      </c>
      <c r="G321" s="17">
        <f t="shared" si="19"/>
        <v>8.2825408753706142E-9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topLeftCell="A32" workbookViewId="0">
      <selection activeCell="J44" sqref="J44:N55"/>
    </sheetView>
  </sheetViews>
  <sheetFormatPr baseColWidth="10" defaultRowHeight="15" x14ac:dyDescent="0"/>
  <cols>
    <col min="3" max="3" width="13" customWidth="1"/>
    <col min="4" max="4" width="9.1640625" customWidth="1"/>
    <col min="5" max="5" width="12.1640625" customWidth="1"/>
    <col min="6" max="6" width="13.83203125" customWidth="1"/>
    <col min="7" max="7" width="13.1640625" customWidth="1"/>
    <col min="9" max="9" width="30" bestFit="1" customWidth="1"/>
    <col min="12" max="12" width="14.5" customWidth="1"/>
    <col min="13" max="13" width="12.1640625" bestFit="1" customWidth="1"/>
    <col min="14" max="14" width="12.83203125" bestFit="1" customWidth="1"/>
    <col min="15" max="15" width="14" bestFit="1" customWidth="1"/>
    <col min="16" max="16" width="13" bestFit="1" customWidth="1"/>
  </cols>
  <sheetData>
    <row r="1" spans="1:12" ht="19">
      <c r="A1" s="12" t="s">
        <v>25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19">
      <c r="A2" s="13" t="s">
        <v>15</v>
      </c>
      <c r="B2" s="6"/>
      <c r="C2" s="6"/>
      <c r="D2" s="6"/>
      <c r="E2" s="6"/>
      <c r="F2" s="6"/>
      <c r="G2" s="6"/>
      <c r="H2" s="6"/>
      <c r="I2" s="6"/>
      <c r="J2" s="6"/>
      <c r="K2" s="6"/>
      <c r="L2" s="7"/>
    </row>
    <row r="3" spans="1:12" ht="19">
      <c r="A3" s="13" t="s">
        <v>16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</row>
    <row r="4" spans="1:12" ht="19">
      <c r="A4" s="13" t="s">
        <v>12</v>
      </c>
      <c r="B4" s="6"/>
      <c r="C4" s="6"/>
      <c r="D4" s="6"/>
      <c r="E4" s="6"/>
      <c r="F4" s="6"/>
      <c r="G4" s="6"/>
      <c r="H4" s="6"/>
      <c r="I4" s="6"/>
      <c r="J4" s="6"/>
      <c r="K4" s="6"/>
      <c r="L4" s="7"/>
    </row>
    <row r="5" spans="1:12" ht="19">
      <c r="A5" s="13" t="s">
        <v>13</v>
      </c>
      <c r="B5" s="6"/>
      <c r="C5" s="6"/>
      <c r="D5" s="6"/>
      <c r="E5" s="6"/>
      <c r="F5" s="6"/>
      <c r="G5" s="6"/>
      <c r="H5" s="6"/>
      <c r="I5" s="6"/>
      <c r="J5" s="6"/>
      <c r="K5" s="6"/>
      <c r="L5" s="7"/>
    </row>
    <row r="6" spans="1:12" ht="19">
      <c r="A6" s="13" t="s">
        <v>14</v>
      </c>
      <c r="B6" s="6"/>
      <c r="C6" s="6"/>
      <c r="D6" s="6"/>
      <c r="E6" s="6"/>
      <c r="F6" s="6"/>
      <c r="G6" s="6"/>
      <c r="H6" s="6"/>
      <c r="I6" s="6"/>
      <c r="J6" s="6"/>
      <c r="K6" s="6"/>
      <c r="L6" s="7"/>
    </row>
    <row r="7" spans="1:12" ht="19">
      <c r="A7" s="13" t="s">
        <v>17</v>
      </c>
      <c r="B7" s="6"/>
      <c r="C7" s="6"/>
      <c r="D7" s="6"/>
      <c r="E7" s="6"/>
      <c r="F7" s="6"/>
      <c r="G7" s="6"/>
      <c r="H7" s="6"/>
      <c r="I7" s="6"/>
      <c r="J7" s="6"/>
      <c r="K7" s="6"/>
      <c r="L7" s="7"/>
    </row>
    <row r="8" spans="1:12" ht="19">
      <c r="A8" s="13" t="s">
        <v>18</v>
      </c>
      <c r="B8" s="6"/>
      <c r="C8" s="6"/>
      <c r="D8" s="6"/>
      <c r="E8" s="6"/>
      <c r="F8" s="6"/>
      <c r="G8" s="6"/>
      <c r="H8" s="6"/>
      <c r="I8" s="6"/>
      <c r="J8" s="6"/>
      <c r="K8" s="6"/>
      <c r="L8" s="7"/>
    </row>
    <row r="9" spans="1:12" ht="19">
      <c r="A9" s="13" t="s">
        <v>19</v>
      </c>
      <c r="B9" s="6"/>
      <c r="C9" s="6"/>
      <c r="D9" s="6"/>
      <c r="E9" s="6"/>
      <c r="F9" s="6"/>
      <c r="G9" s="6"/>
      <c r="H9" s="6"/>
      <c r="I9" s="6"/>
      <c r="J9" s="6"/>
      <c r="K9" s="6"/>
      <c r="L9" s="7"/>
    </row>
    <row r="10" spans="1:12" ht="16" thickBot="1">
      <c r="A10" s="11"/>
      <c r="B10" s="9"/>
      <c r="C10" s="9"/>
      <c r="D10" s="9"/>
      <c r="E10" s="9"/>
      <c r="F10" s="9"/>
      <c r="G10" s="9"/>
      <c r="H10" s="9"/>
      <c r="I10" s="9"/>
      <c r="J10" s="9"/>
      <c r="K10" s="9"/>
      <c r="L10" s="10"/>
    </row>
    <row r="12" spans="1:12">
      <c r="C12" s="15" t="s">
        <v>37</v>
      </c>
      <c r="D12" s="15">
        <v>100000</v>
      </c>
      <c r="I12" s="23" t="s">
        <v>61</v>
      </c>
      <c r="J12" s="23"/>
    </row>
    <row r="13" spans="1:12">
      <c r="C13" s="15" t="s">
        <v>53</v>
      </c>
      <c r="D13" s="15">
        <v>10</v>
      </c>
      <c r="I13" s="15" t="s">
        <v>62</v>
      </c>
      <c r="J13" s="15">
        <f>G44</f>
        <v>47500</v>
      </c>
    </row>
    <row r="14" spans="1:12">
      <c r="C14" s="15" t="s">
        <v>51</v>
      </c>
      <c r="D14" s="15">
        <v>4</v>
      </c>
      <c r="I14" s="15" t="s">
        <v>63</v>
      </c>
      <c r="J14" s="16">
        <v>7.0000000000000007E-2</v>
      </c>
    </row>
    <row r="15" spans="1:12">
      <c r="C15" s="15" t="s">
        <v>52</v>
      </c>
      <c r="D15" s="16">
        <v>0.06</v>
      </c>
      <c r="I15" s="15" t="s">
        <v>65</v>
      </c>
      <c r="J15" s="15">
        <f>2+6/12</f>
        <v>2.5</v>
      </c>
    </row>
    <row r="16" spans="1:12">
      <c r="C16" s="15" t="s">
        <v>50</v>
      </c>
      <c r="D16" s="22">
        <f>(1+D15)^(1/D14)-1</f>
        <v>1.4673846168659299E-2</v>
      </c>
      <c r="I16" s="15" t="s">
        <v>64</v>
      </c>
      <c r="J16" s="26">
        <f>J13*((1+J14)^J15)</f>
        <v>56253.954015623436</v>
      </c>
    </row>
    <row r="17" spans="3:10">
      <c r="C17" s="15" t="s">
        <v>54</v>
      </c>
      <c r="D17" s="15">
        <f>D13*D14</f>
        <v>40</v>
      </c>
    </row>
    <row r="18" spans="3:10">
      <c r="C18" s="15" t="s">
        <v>56</v>
      </c>
      <c r="D18" s="15">
        <f>D12/D17</f>
        <v>2500</v>
      </c>
      <c r="I18" s="15" t="s">
        <v>66</v>
      </c>
      <c r="J18" s="16">
        <v>0.09</v>
      </c>
    </row>
    <row r="19" spans="3:10">
      <c r="I19" s="27" t="s">
        <v>53</v>
      </c>
      <c r="J19" s="15">
        <v>3</v>
      </c>
    </row>
    <row r="20" spans="3:10">
      <c r="I20" s="27" t="s">
        <v>51</v>
      </c>
      <c r="J20" s="15">
        <v>3</v>
      </c>
    </row>
    <row r="21" spans="3:10">
      <c r="C21" s="23" t="s">
        <v>55</v>
      </c>
      <c r="D21" s="23"/>
      <c r="E21" s="23"/>
      <c r="F21" s="23"/>
      <c r="G21" s="23"/>
      <c r="I21" s="27" t="s">
        <v>68</v>
      </c>
      <c r="J21" s="15">
        <f>J18/J20</f>
        <v>0.03</v>
      </c>
    </row>
    <row r="22" spans="3:10">
      <c r="C22" s="17" t="s">
        <v>38</v>
      </c>
      <c r="D22" s="17" t="s">
        <v>57</v>
      </c>
      <c r="E22" s="17" t="s">
        <v>58</v>
      </c>
      <c r="F22" s="17" t="s">
        <v>59</v>
      </c>
      <c r="G22" s="17" t="s">
        <v>60</v>
      </c>
      <c r="I22" s="27" t="s">
        <v>54</v>
      </c>
      <c r="J22" s="15">
        <f>J19*J20</f>
        <v>9</v>
      </c>
    </row>
    <row r="23" spans="3:10">
      <c r="C23" s="17">
        <v>0</v>
      </c>
      <c r="D23" s="17">
        <v>0</v>
      </c>
      <c r="E23" s="17">
        <v>0</v>
      </c>
      <c r="F23" s="17">
        <v>0</v>
      </c>
      <c r="G23" s="17">
        <f>D12</f>
        <v>100000</v>
      </c>
      <c r="I23" s="15" t="s">
        <v>69</v>
      </c>
      <c r="J23" s="26">
        <f>J16/((1-(1+J21)^(-J22))/J21)</f>
        <v>7224.9122867455462</v>
      </c>
    </row>
    <row r="24" spans="3:10">
      <c r="C24" s="17">
        <v>1</v>
      </c>
      <c r="D24" s="17">
        <f>E24+F24</f>
        <v>3967.3846168659302</v>
      </c>
      <c r="E24" s="17">
        <f>$D$18</f>
        <v>2500</v>
      </c>
      <c r="F24" s="17">
        <f>G23*$D$16</f>
        <v>1467.38461686593</v>
      </c>
      <c r="G24" s="17">
        <f>G23-E24</f>
        <v>97500</v>
      </c>
    </row>
    <row r="25" spans="3:10">
      <c r="C25" s="17">
        <v>2</v>
      </c>
      <c r="D25" s="17">
        <f t="shared" ref="D25:D63" si="0">E25+F25</f>
        <v>3930.700001444282</v>
      </c>
      <c r="E25" s="17">
        <f>$D$18</f>
        <v>2500</v>
      </c>
      <c r="F25" s="17">
        <f t="shared" ref="F25:F63" si="1">G24*$D$16</f>
        <v>1430.7000014442817</v>
      </c>
      <c r="G25" s="17">
        <f t="shared" ref="G25:G63" si="2">G24-E25</f>
        <v>95000</v>
      </c>
    </row>
    <row r="26" spans="3:10">
      <c r="C26" s="17">
        <v>3</v>
      </c>
      <c r="D26" s="17">
        <f t="shared" si="0"/>
        <v>3894.0153860226337</v>
      </c>
      <c r="E26" s="17">
        <f>$D$18</f>
        <v>2500</v>
      </c>
      <c r="F26" s="17">
        <f t="shared" si="1"/>
        <v>1394.0153860226335</v>
      </c>
      <c r="G26" s="17">
        <f t="shared" si="2"/>
        <v>92500</v>
      </c>
    </row>
    <row r="27" spans="3:10">
      <c r="C27" s="17">
        <v>4</v>
      </c>
      <c r="D27" s="17">
        <f t="shared" si="0"/>
        <v>3857.3307706009855</v>
      </c>
      <c r="E27" s="17">
        <f>$D$18</f>
        <v>2500</v>
      </c>
      <c r="F27" s="17">
        <f t="shared" si="1"/>
        <v>1357.3307706009853</v>
      </c>
      <c r="G27" s="17">
        <f t="shared" si="2"/>
        <v>90000</v>
      </c>
    </row>
    <row r="28" spans="3:10">
      <c r="C28" s="17">
        <v>5</v>
      </c>
      <c r="D28" s="17">
        <f t="shared" si="0"/>
        <v>3820.6461551793373</v>
      </c>
      <c r="E28" s="17">
        <f>$D$18</f>
        <v>2500</v>
      </c>
      <c r="F28" s="17">
        <f t="shared" si="1"/>
        <v>1320.646155179337</v>
      </c>
      <c r="G28" s="17">
        <f t="shared" si="2"/>
        <v>87500</v>
      </c>
    </row>
    <row r="29" spans="3:10">
      <c r="C29" s="17">
        <v>6</v>
      </c>
      <c r="D29" s="17">
        <f t="shared" si="0"/>
        <v>3783.9615397576886</v>
      </c>
      <c r="E29" s="17">
        <f>$D$18</f>
        <v>2500</v>
      </c>
      <c r="F29" s="17">
        <f t="shared" si="1"/>
        <v>1283.9615397576886</v>
      </c>
      <c r="G29" s="17">
        <f t="shared" si="2"/>
        <v>85000</v>
      </c>
    </row>
    <row r="30" spans="3:10">
      <c r="C30" s="17">
        <v>7</v>
      </c>
      <c r="D30" s="17">
        <f t="shared" si="0"/>
        <v>3747.2769243360403</v>
      </c>
      <c r="E30" s="17">
        <f>$D$18</f>
        <v>2500</v>
      </c>
      <c r="F30" s="17">
        <f t="shared" si="1"/>
        <v>1247.2769243360403</v>
      </c>
      <c r="G30" s="17">
        <f t="shared" si="2"/>
        <v>82500</v>
      </c>
    </row>
    <row r="31" spans="3:10">
      <c r="C31" s="17">
        <v>8</v>
      </c>
      <c r="D31" s="17">
        <f t="shared" si="0"/>
        <v>3710.5923089143921</v>
      </c>
      <c r="E31" s="17">
        <f>$D$18</f>
        <v>2500</v>
      </c>
      <c r="F31" s="17">
        <f t="shared" si="1"/>
        <v>1210.5923089143921</v>
      </c>
      <c r="G31" s="17">
        <f t="shared" si="2"/>
        <v>80000</v>
      </c>
    </row>
    <row r="32" spans="3:10">
      <c r="C32" s="17">
        <v>9</v>
      </c>
      <c r="D32" s="17">
        <f t="shared" si="0"/>
        <v>3673.9076934927439</v>
      </c>
      <c r="E32" s="17">
        <f>$D$18</f>
        <v>2500</v>
      </c>
      <c r="F32" s="17">
        <f t="shared" si="1"/>
        <v>1173.9076934927439</v>
      </c>
      <c r="G32" s="17">
        <f t="shared" si="2"/>
        <v>77500</v>
      </c>
    </row>
    <row r="33" spans="3:14">
      <c r="C33" s="17">
        <v>10</v>
      </c>
      <c r="D33" s="17">
        <f t="shared" si="0"/>
        <v>3637.2230780710956</v>
      </c>
      <c r="E33" s="17">
        <f>$D$18</f>
        <v>2500</v>
      </c>
      <c r="F33" s="17">
        <f t="shared" si="1"/>
        <v>1137.2230780710956</v>
      </c>
      <c r="G33" s="17">
        <f t="shared" si="2"/>
        <v>75000</v>
      </c>
    </row>
    <row r="34" spans="3:14">
      <c r="C34" s="17">
        <v>11</v>
      </c>
      <c r="D34" s="17">
        <f t="shared" si="0"/>
        <v>3600.5384626494474</v>
      </c>
      <c r="E34" s="17">
        <f>$D$18</f>
        <v>2500</v>
      </c>
      <c r="F34" s="17">
        <f t="shared" si="1"/>
        <v>1100.5384626494474</v>
      </c>
      <c r="G34" s="17">
        <f t="shared" si="2"/>
        <v>72500</v>
      </c>
    </row>
    <row r="35" spans="3:14">
      <c r="C35" s="17">
        <v>12</v>
      </c>
      <c r="D35" s="17">
        <f t="shared" si="0"/>
        <v>3563.8538472277992</v>
      </c>
      <c r="E35" s="17">
        <f>$D$18</f>
        <v>2500</v>
      </c>
      <c r="F35" s="17">
        <f t="shared" si="1"/>
        <v>1063.8538472277992</v>
      </c>
      <c r="G35" s="17">
        <f t="shared" si="2"/>
        <v>70000</v>
      </c>
    </row>
    <row r="36" spans="3:14">
      <c r="C36" s="17">
        <v>13</v>
      </c>
      <c r="D36" s="17">
        <f t="shared" si="0"/>
        <v>3527.1692318061509</v>
      </c>
      <c r="E36" s="17">
        <f>$D$18</f>
        <v>2500</v>
      </c>
      <c r="F36" s="17">
        <f t="shared" si="1"/>
        <v>1027.1692318061509</v>
      </c>
      <c r="G36" s="17">
        <f t="shared" si="2"/>
        <v>67500</v>
      </c>
    </row>
    <row r="37" spans="3:14">
      <c r="C37" s="17">
        <v>14</v>
      </c>
      <c r="D37" s="17">
        <f t="shared" si="0"/>
        <v>3490.4846163845027</v>
      </c>
      <c r="E37" s="17">
        <f>$D$18</f>
        <v>2500</v>
      </c>
      <c r="F37" s="17">
        <f t="shared" si="1"/>
        <v>990.48461638450271</v>
      </c>
      <c r="G37" s="17">
        <f t="shared" si="2"/>
        <v>65000</v>
      </c>
    </row>
    <row r="38" spans="3:14">
      <c r="C38" s="17">
        <v>15</v>
      </c>
      <c r="D38" s="17">
        <f t="shared" si="0"/>
        <v>3453.8000009628545</v>
      </c>
      <c r="E38" s="17">
        <f>$D$18</f>
        <v>2500</v>
      </c>
      <c r="F38" s="17">
        <f t="shared" si="1"/>
        <v>953.80000096285448</v>
      </c>
      <c r="G38" s="17">
        <f t="shared" si="2"/>
        <v>62500</v>
      </c>
    </row>
    <row r="39" spans="3:14">
      <c r="C39" s="17">
        <v>16</v>
      </c>
      <c r="D39" s="17">
        <f t="shared" si="0"/>
        <v>3417.1153855412063</v>
      </c>
      <c r="E39" s="17">
        <f>$D$18</f>
        <v>2500</v>
      </c>
      <c r="F39" s="17">
        <f t="shared" si="1"/>
        <v>917.11538554120625</v>
      </c>
      <c r="G39" s="17">
        <f t="shared" si="2"/>
        <v>60000</v>
      </c>
    </row>
    <row r="40" spans="3:14">
      <c r="C40" s="17">
        <v>17</v>
      </c>
      <c r="D40" s="17">
        <f t="shared" si="0"/>
        <v>3380.430770119558</v>
      </c>
      <c r="E40" s="17">
        <f>$D$18</f>
        <v>2500</v>
      </c>
      <c r="F40" s="17">
        <f t="shared" si="1"/>
        <v>880.43077011955791</v>
      </c>
      <c r="G40" s="17">
        <f t="shared" si="2"/>
        <v>57500</v>
      </c>
    </row>
    <row r="41" spans="3:14">
      <c r="C41" s="17">
        <v>18</v>
      </c>
      <c r="D41" s="17">
        <f t="shared" si="0"/>
        <v>3343.7461546979098</v>
      </c>
      <c r="E41" s="17">
        <f>$D$18</f>
        <v>2500</v>
      </c>
      <c r="F41" s="17">
        <f t="shared" si="1"/>
        <v>843.74615469790967</v>
      </c>
      <c r="G41" s="17">
        <f t="shared" si="2"/>
        <v>55000</v>
      </c>
    </row>
    <row r="42" spans="3:14">
      <c r="C42" s="17">
        <v>19</v>
      </c>
      <c r="D42" s="17">
        <f t="shared" si="0"/>
        <v>3307.0615392762616</v>
      </c>
      <c r="E42" s="17">
        <f>$D$18</f>
        <v>2500</v>
      </c>
      <c r="F42" s="17">
        <f t="shared" si="1"/>
        <v>807.06153927626144</v>
      </c>
      <c r="G42" s="17">
        <f t="shared" si="2"/>
        <v>52500</v>
      </c>
    </row>
    <row r="43" spans="3:14">
      <c r="C43" s="17">
        <v>20</v>
      </c>
      <c r="D43" s="17">
        <f t="shared" si="0"/>
        <v>3270.3769238546133</v>
      </c>
      <c r="E43" s="17">
        <f>$D$18</f>
        <v>2500</v>
      </c>
      <c r="F43" s="17">
        <f t="shared" si="1"/>
        <v>770.37692385461321</v>
      </c>
      <c r="G43" s="17">
        <f t="shared" si="2"/>
        <v>50000</v>
      </c>
    </row>
    <row r="44" spans="3:14">
      <c r="C44" s="17">
        <v>21</v>
      </c>
      <c r="D44" s="17">
        <f t="shared" si="0"/>
        <v>3233.6923084329651</v>
      </c>
      <c r="E44" s="17">
        <f>$D$18</f>
        <v>2500</v>
      </c>
      <c r="F44" s="17">
        <f t="shared" si="1"/>
        <v>733.69230843296498</v>
      </c>
      <c r="G44" s="24">
        <f t="shared" si="2"/>
        <v>47500</v>
      </c>
      <c r="H44" t="s">
        <v>67</v>
      </c>
      <c r="J44" s="23" t="s">
        <v>70</v>
      </c>
      <c r="K44" s="23"/>
      <c r="L44" s="23"/>
      <c r="M44" s="23"/>
      <c r="N44" s="23"/>
    </row>
    <row r="45" spans="3:14">
      <c r="C45" s="25">
        <v>22</v>
      </c>
      <c r="D45" s="25">
        <f t="shared" si="0"/>
        <v>3197.0076930113169</v>
      </c>
      <c r="E45" s="25">
        <f>$D$18</f>
        <v>2500</v>
      </c>
      <c r="F45" s="25">
        <f t="shared" si="1"/>
        <v>697.00769301131675</v>
      </c>
      <c r="G45" s="25">
        <f t="shared" si="2"/>
        <v>45000</v>
      </c>
      <c r="J45" s="17" t="s">
        <v>38</v>
      </c>
      <c r="K45" s="17" t="s">
        <v>57</v>
      </c>
      <c r="L45" s="17" t="s">
        <v>58</v>
      </c>
      <c r="M45" s="17" t="s">
        <v>59</v>
      </c>
      <c r="N45" s="17" t="s">
        <v>60</v>
      </c>
    </row>
    <row r="46" spans="3:14">
      <c r="C46" s="25">
        <v>23</v>
      </c>
      <c r="D46" s="25">
        <f t="shared" si="0"/>
        <v>3160.3230775896686</v>
      </c>
      <c r="E46" s="25">
        <f>$D$18</f>
        <v>2500</v>
      </c>
      <c r="F46" s="25">
        <f t="shared" si="1"/>
        <v>660.32307758966851</v>
      </c>
      <c r="G46" s="25">
        <f t="shared" si="2"/>
        <v>42500</v>
      </c>
      <c r="J46" s="17">
        <v>0</v>
      </c>
      <c r="K46" s="17"/>
      <c r="L46" s="17"/>
      <c r="M46" s="17"/>
      <c r="N46" s="17">
        <f>J16</f>
        <v>56253.954015623436</v>
      </c>
    </row>
    <row r="47" spans="3:14">
      <c r="C47" s="25">
        <v>24</v>
      </c>
      <c r="D47" s="25">
        <f t="shared" si="0"/>
        <v>3123.6384621680199</v>
      </c>
      <c r="E47" s="25">
        <f>$D$18</f>
        <v>2500</v>
      </c>
      <c r="F47" s="25">
        <f t="shared" si="1"/>
        <v>623.63846216802017</v>
      </c>
      <c r="G47" s="25">
        <f t="shared" si="2"/>
        <v>40000</v>
      </c>
      <c r="J47" s="17">
        <v>1</v>
      </c>
      <c r="K47" s="17">
        <f>$J$23</f>
        <v>7224.9122867455462</v>
      </c>
      <c r="L47" s="17">
        <f>K47-M47</f>
        <v>5537.2936662768434</v>
      </c>
      <c r="M47" s="17">
        <f>N46*$J$21</f>
        <v>1687.6186204687031</v>
      </c>
      <c r="N47" s="17">
        <f>N46-L47</f>
        <v>50716.660349346595</v>
      </c>
    </row>
    <row r="48" spans="3:14">
      <c r="C48" s="25">
        <v>25</v>
      </c>
      <c r="D48" s="25">
        <f t="shared" si="0"/>
        <v>3086.9538467463717</v>
      </c>
      <c r="E48" s="25">
        <f>$D$18</f>
        <v>2500</v>
      </c>
      <c r="F48" s="25">
        <f t="shared" si="1"/>
        <v>586.95384674637194</v>
      </c>
      <c r="G48" s="25">
        <f t="shared" si="2"/>
        <v>37500</v>
      </c>
      <c r="J48" s="17">
        <v>2</v>
      </c>
      <c r="K48" s="17">
        <f>$J$23</f>
        <v>7224.9122867455462</v>
      </c>
      <c r="L48" s="17">
        <f t="shared" ref="L48:L55" si="3">K48-M48</f>
        <v>5703.4124762651481</v>
      </c>
      <c r="M48" s="17">
        <f>N47*$J$21</f>
        <v>1521.4998104803979</v>
      </c>
      <c r="N48" s="17">
        <f t="shared" ref="N48:N55" si="4">N47-L48</f>
        <v>45013.247873081447</v>
      </c>
    </row>
    <row r="49" spans="3:14">
      <c r="C49" s="25">
        <v>26</v>
      </c>
      <c r="D49" s="25">
        <f t="shared" si="0"/>
        <v>3050.2692313247235</v>
      </c>
      <c r="E49" s="25">
        <f>$D$18</f>
        <v>2500</v>
      </c>
      <c r="F49" s="25">
        <f t="shared" si="1"/>
        <v>550.26923132472371</v>
      </c>
      <c r="G49" s="25">
        <f t="shared" si="2"/>
        <v>35000</v>
      </c>
      <c r="J49" s="17">
        <v>3</v>
      </c>
      <c r="K49" s="17">
        <f>$J$23</f>
        <v>7224.9122867455462</v>
      </c>
      <c r="L49" s="17">
        <f t="shared" si="3"/>
        <v>5874.5148505531033</v>
      </c>
      <c r="M49" s="17">
        <f>N48*$J$21</f>
        <v>1350.3974361924434</v>
      </c>
      <c r="N49" s="17">
        <f t="shared" si="4"/>
        <v>39138.733022528344</v>
      </c>
    </row>
    <row r="50" spans="3:14">
      <c r="C50" s="25">
        <v>27</v>
      </c>
      <c r="D50" s="25">
        <f t="shared" si="0"/>
        <v>3013.5846159030752</v>
      </c>
      <c r="E50" s="25">
        <f>$D$18</f>
        <v>2500</v>
      </c>
      <c r="F50" s="25">
        <f t="shared" si="1"/>
        <v>513.58461590307547</v>
      </c>
      <c r="G50" s="25">
        <f t="shared" si="2"/>
        <v>32500</v>
      </c>
      <c r="J50" s="17">
        <v>4</v>
      </c>
      <c r="K50" s="17">
        <f>$J$23</f>
        <v>7224.9122867455462</v>
      </c>
      <c r="L50" s="17">
        <f t="shared" si="3"/>
        <v>6050.7502960696957</v>
      </c>
      <c r="M50" s="17">
        <f>N49*$J$21</f>
        <v>1174.1619906758503</v>
      </c>
      <c r="N50" s="17">
        <f t="shared" si="4"/>
        <v>33087.982726458649</v>
      </c>
    </row>
    <row r="51" spans="3:14">
      <c r="C51" s="25">
        <v>28</v>
      </c>
      <c r="D51" s="25">
        <f t="shared" si="0"/>
        <v>2976.900000481427</v>
      </c>
      <c r="E51" s="25">
        <f>$D$18</f>
        <v>2500</v>
      </c>
      <c r="F51" s="25">
        <f t="shared" si="1"/>
        <v>476.90000048142724</v>
      </c>
      <c r="G51" s="25">
        <f t="shared" si="2"/>
        <v>30000</v>
      </c>
      <c r="J51" s="17">
        <v>5</v>
      </c>
      <c r="K51" s="17">
        <f>$J$23</f>
        <v>7224.9122867455462</v>
      </c>
      <c r="L51" s="17">
        <f t="shared" si="3"/>
        <v>6232.2728049517864</v>
      </c>
      <c r="M51" s="17">
        <f>N50*$J$21</f>
        <v>992.63948179375939</v>
      </c>
      <c r="N51" s="17">
        <f t="shared" si="4"/>
        <v>26855.709921506863</v>
      </c>
    </row>
    <row r="52" spans="3:14">
      <c r="C52" s="25">
        <v>29</v>
      </c>
      <c r="D52" s="25">
        <f t="shared" si="0"/>
        <v>2940.2153850597788</v>
      </c>
      <c r="E52" s="25">
        <f>$D$18</f>
        <v>2500</v>
      </c>
      <c r="F52" s="25">
        <f t="shared" si="1"/>
        <v>440.21538505977895</v>
      </c>
      <c r="G52" s="25">
        <f t="shared" si="2"/>
        <v>27500</v>
      </c>
      <c r="J52" s="17">
        <v>6</v>
      </c>
      <c r="K52" s="17">
        <f>$J$23</f>
        <v>7224.9122867455462</v>
      </c>
      <c r="L52" s="17">
        <f t="shared" si="3"/>
        <v>6419.2409891003408</v>
      </c>
      <c r="M52" s="17">
        <f>N51*$J$21</f>
        <v>805.67129764520587</v>
      </c>
      <c r="N52" s="17">
        <f t="shared" si="4"/>
        <v>20436.468932406522</v>
      </c>
    </row>
    <row r="53" spans="3:14">
      <c r="C53" s="25">
        <v>30</v>
      </c>
      <c r="D53" s="25">
        <f t="shared" si="0"/>
        <v>2903.5307696381306</v>
      </c>
      <c r="E53" s="25">
        <f>$D$18</f>
        <v>2500</v>
      </c>
      <c r="F53" s="25">
        <f t="shared" si="1"/>
        <v>403.53076963813072</v>
      </c>
      <c r="G53" s="25">
        <f t="shared" si="2"/>
        <v>25000</v>
      </c>
      <c r="J53" s="17">
        <v>7</v>
      </c>
      <c r="K53" s="17">
        <f>$J$23</f>
        <v>7224.9122867455462</v>
      </c>
      <c r="L53" s="17">
        <f t="shared" si="3"/>
        <v>6611.818218773351</v>
      </c>
      <c r="M53" s="17">
        <f>N52*$J$21</f>
        <v>613.0940679721956</v>
      </c>
      <c r="N53" s="17">
        <f t="shared" si="4"/>
        <v>13824.650713633171</v>
      </c>
    </row>
    <row r="54" spans="3:14">
      <c r="C54" s="25">
        <v>31</v>
      </c>
      <c r="D54" s="25">
        <f t="shared" si="0"/>
        <v>2866.8461542164823</v>
      </c>
      <c r="E54" s="25">
        <f>$D$18</f>
        <v>2500</v>
      </c>
      <c r="F54" s="25">
        <f t="shared" si="1"/>
        <v>366.84615421648249</v>
      </c>
      <c r="G54" s="25">
        <f t="shared" si="2"/>
        <v>22500</v>
      </c>
      <c r="J54" s="17">
        <v>8</v>
      </c>
      <c r="K54" s="17">
        <f>$J$23</f>
        <v>7224.9122867455462</v>
      </c>
      <c r="L54" s="17">
        <f t="shared" si="3"/>
        <v>6810.1727653365515</v>
      </c>
      <c r="M54" s="17">
        <f>N53*$J$21</f>
        <v>414.73952140899513</v>
      </c>
      <c r="N54" s="17">
        <f t="shared" si="4"/>
        <v>7014.4779482966196</v>
      </c>
    </row>
    <row r="55" spans="3:14">
      <c r="C55" s="25">
        <v>32</v>
      </c>
      <c r="D55" s="25">
        <f t="shared" si="0"/>
        <v>2830.1615387948341</v>
      </c>
      <c r="E55" s="25">
        <f>$D$18</f>
        <v>2500</v>
      </c>
      <c r="F55" s="25">
        <f t="shared" si="1"/>
        <v>330.16153879483426</v>
      </c>
      <c r="G55" s="25">
        <f t="shared" si="2"/>
        <v>20000</v>
      </c>
      <c r="J55" s="17">
        <v>9</v>
      </c>
      <c r="K55" s="17">
        <f>$J$23</f>
        <v>7224.9122867455462</v>
      </c>
      <c r="L55" s="17">
        <f t="shared" si="3"/>
        <v>7014.4779482966478</v>
      </c>
      <c r="M55" s="17">
        <f>N54*$J$21</f>
        <v>210.43433844889859</v>
      </c>
      <c r="N55" s="17">
        <f t="shared" si="4"/>
        <v>-2.8194335754960775E-11</v>
      </c>
    </row>
    <row r="56" spans="3:14">
      <c r="C56" s="25">
        <v>33</v>
      </c>
      <c r="D56" s="25">
        <f t="shared" si="0"/>
        <v>2793.4769233731859</v>
      </c>
      <c r="E56" s="25">
        <f>$D$18</f>
        <v>2500</v>
      </c>
      <c r="F56" s="25">
        <f t="shared" si="1"/>
        <v>293.47692337318597</v>
      </c>
      <c r="G56" s="25">
        <f t="shared" si="2"/>
        <v>17500</v>
      </c>
    </row>
    <row r="57" spans="3:14">
      <c r="C57" s="25">
        <v>34</v>
      </c>
      <c r="D57" s="25">
        <f t="shared" si="0"/>
        <v>2756.7923079515376</v>
      </c>
      <c r="E57" s="25">
        <f>$D$18</f>
        <v>2500</v>
      </c>
      <c r="F57" s="25">
        <f t="shared" si="1"/>
        <v>256.79230795153774</v>
      </c>
      <c r="G57" s="25">
        <f t="shared" si="2"/>
        <v>15000</v>
      </c>
    </row>
    <row r="58" spans="3:14">
      <c r="C58" s="25">
        <v>35</v>
      </c>
      <c r="D58" s="25">
        <f t="shared" si="0"/>
        <v>2720.1076925298894</v>
      </c>
      <c r="E58" s="25">
        <f>$D$18</f>
        <v>2500</v>
      </c>
      <c r="F58" s="25">
        <f t="shared" si="1"/>
        <v>220.10769252988948</v>
      </c>
      <c r="G58" s="25">
        <f t="shared" si="2"/>
        <v>12500</v>
      </c>
    </row>
    <row r="59" spans="3:14">
      <c r="C59" s="25">
        <v>36</v>
      </c>
      <c r="D59" s="25">
        <f t="shared" si="0"/>
        <v>2683.4230771082412</v>
      </c>
      <c r="E59" s="25">
        <f>$D$18</f>
        <v>2500</v>
      </c>
      <c r="F59" s="25">
        <f t="shared" si="1"/>
        <v>183.42307710824124</v>
      </c>
      <c r="G59" s="25">
        <f t="shared" si="2"/>
        <v>10000</v>
      </c>
    </row>
    <row r="60" spans="3:14">
      <c r="C60" s="25">
        <v>37</v>
      </c>
      <c r="D60" s="25">
        <f t="shared" si="0"/>
        <v>2646.7384616865929</v>
      </c>
      <c r="E60" s="25">
        <f>$D$18</f>
        <v>2500</v>
      </c>
      <c r="F60" s="25">
        <f t="shared" si="1"/>
        <v>146.73846168659298</v>
      </c>
      <c r="G60" s="25">
        <f t="shared" si="2"/>
        <v>7500</v>
      </c>
    </row>
    <row r="61" spans="3:14">
      <c r="C61" s="25">
        <v>38</v>
      </c>
      <c r="D61" s="25">
        <f t="shared" si="0"/>
        <v>2610.0538462649447</v>
      </c>
      <c r="E61" s="25">
        <f>$D$18</f>
        <v>2500</v>
      </c>
      <c r="F61" s="25">
        <f t="shared" si="1"/>
        <v>110.05384626494474</v>
      </c>
      <c r="G61" s="25">
        <f t="shared" si="2"/>
        <v>5000</v>
      </c>
    </row>
    <row r="62" spans="3:14">
      <c r="C62" s="25">
        <v>39</v>
      </c>
      <c r="D62" s="25">
        <f t="shared" si="0"/>
        <v>2573.3692308432965</v>
      </c>
      <c r="E62" s="25">
        <f>$D$18</f>
        <v>2500</v>
      </c>
      <c r="F62" s="25">
        <f t="shared" si="1"/>
        <v>73.369230843296492</v>
      </c>
      <c r="G62" s="25">
        <f t="shared" si="2"/>
        <v>2500</v>
      </c>
    </row>
    <row r="63" spans="3:14">
      <c r="C63" s="25">
        <v>40</v>
      </c>
      <c r="D63" s="25">
        <f t="shared" si="0"/>
        <v>2536.6846154216482</v>
      </c>
      <c r="E63" s="25">
        <f>$D$18</f>
        <v>2500</v>
      </c>
      <c r="F63" s="25">
        <f t="shared" si="1"/>
        <v>36.684615421648246</v>
      </c>
      <c r="G63" s="25">
        <f t="shared" si="2"/>
        <v>0</v>
      </c>
    </row>
  </sheetData>
  <mergeCells count="3">
    <mergeCell ref="C21:G21"/>
    <mergeCell ref="I12:J12"/>
    <mergeCell ref="J44:N44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B11" sqref="B11:D17"/>
    </sheetView>
  </sheetViews>
  <sheetFormatPr baseColWidth="10" defaultRowHeight="15" x14ac:dyDescent="0"/>
  <sheetData>
    <row r="1" spans="1:12" ht="19">
      <c r="A1" s="12" t="s">
        <v>26</v>
      </c>
      <c r="B1" s="14"/>
      <c r="C1" s="14"/>
      <c r="D1" s="14"/>
      <c r="E1" s="3"/>
      <c r="F1" s="3"/>
      <c r="G1" s="3"/>
      <c r="H1" s="3"/>
      <c r="I1" s="3"/>
      <c r="J1" s="3"/>
      <c r="K1" s="3"/>
      <c r="L1" s="4"/>
    </row>
    <row r="2" spans="1:12" ht="19">
      <c r="A2" s="13" t="s">
        <v>27</v>
      </c>
      <c r="B2" s="13"/>
      <c r="C2" s="13"/>
      <c r="D2" s="13"/>
      <c r="E2" s="6"/>
      <c r="F2" s="6"/>
      <c r="G2" s="6"/>
      <c r="H2" s="6"/>
      <c r="I2" s="6"/>
      <c r="J2" s="6"/>
      <c r="K2" s="6"/>
      <c r="L2" s="7"/>
    </row>
    <row r="3" spans="1:12" ht="19">
      <c r="A3" s="13" t="s">
        <v>28</v>
      </c>
      <c r="B3" s="13"/>
      <c r="C3" s="13"/>
      <c r="D3" s="13"/>
      <c r="E3" s="6"/>
      <c r="F3" s="6"/>
      <c r="G3" s="6"/>
      <c r="H3" s="6"/>
      <c r="I3" s="6"/>
      <c r="J3" s="6"/>
      <c r="K3" s="6"/>
      <c r="L3" s="7"/>
    </row>
    <row r="4" spans="1:12" ht="19">
      <c r="A4" s="13" t="s">
        <v>29</v>
      </c>
      <c r="B4" s="13"/>
      <c r="C4" s="13"/>
      <c r="D4" s="13"/>
      <c r="E4" s="6"/>
      <c r="F4" s="6"/>
      <c r="G4" s="6"/>
      <c r="H4" s="6"/>
      <c r="I4" s="6"/>
      <c r="J4" s="6"/>
      <c r="K4" s="6"/>
      <c r="L4" s="7"/>
    </row>
    <row r="5" spans="1:12" ht="16" thickBot="1">
      <c r="A5" s="11"/>
      <c r="B5" s="9"/>
      <c r="C5" s="9"/>
      <c r="D5" s="9"/>
      <c r="E5" s="9"/>
      <c r="F5" s="9"/>
      <c r="G5" s="9"/>
      <c r="H5" s="9"/>
      <c r="I5" s="9"/>
      <c r="J5" s="9"/>
      <c r="K5" s="9"/>
      <c r="L5" s="10"/>
    </row>
    <row r="7" spans="1:12">
      <c r="B7" t="s">
        <v>80</v>
      </c>
      <c r="C7" s="21">
        <v>0.05</v>
      </c>
    </row>
    <row r="8" spans="1:12">
      <c r="B8" t="s">
        <v>51</v>
      </c>
      <c r="C8">
        <v>2</v>
      </c>
    </row>
    <row r="9" spans="1:12">
      <c r="B9" t="s">
        <v>81</v>
      </c>
      <c r="C9">
        <v>100</v>
      </c>
    </row>
    <row r="11" spans="1:12">
      <c r="B11" s="17" t="s">
        <v>38</v>
      </c>
      <c r="C11" s="17" t="s">
        <v>75</v>
      </c>
      <c r="D11" s="17" t="s">
        <v>76</v>
      </c>
      <c r="E11" s="17" t="s">
        <v>77</v>
      </c>
      <c r="F11" s="17" t="s">
        <v>78</v>
      </c>
      <c r="G11" s="17" t="s">
        <v>79</v>
      </c>
    </row>
    <row r="12" spans="1:12">
      <c r="B12" s="17">
        <v>0.5</v>
      </c>
      <c r="C12" s="28">
        <v>3.4000000000000002E-2</v>
      </c>
      <c r="D12" s="17">
        <f>(1+C12)^(-B12)</f>
        <v>0.98342157206082492</v>
      </c>
      <c r="E12" s="17">
        <f>$C$7/$C$8*$C$9</f>
        <v>2.5</v>
      </c>
      <c r="F12" s="17">
        <f>D12*E12</f>
        <v>2.4585539301520623</v>
      </c>
      <c r="G12" s="17">
        <f>B12*F12</f>
        <v>1.2292769650760311</v>
      </c>
    </row>
    <row r="13" spans="1:12">
      <c r="B13" s="17">
        <v>1</v>
      </c>
      <c r="C13" s="28">
        <v>3.6499999999999998E-2</v>
      </c>
      <c r="D13" s="17">
        <f t="shared" ref="D13:D17" si="0">(1+C13)^(-B13)</f>
        <v>0.964785335262904</v>
      </c>
      <c r="E13" s="17">
        <f t="shared" ref="E13:E17" si="1">$C$7/$C$8*$C$9</f>
        <v>2.5</v>
      </c>
      <c r="F13" s="17">
        <f t="shared" ref="F13:F17" si="2">D13*E13</f>
        <v>2.4119633381572601</v>
      </c>
      <c r="G13" s="17">
        <f t="shared" ref="G13:G17" si="3">B13*F13</f>
        <v>2.4119633381572601</v>
      </c>
    </row>
    <row r="14" spans="1:12">
      <c r="B14" s="17">
        <v>1.5</v>
      </c>
      <c r="C14" s="28">
        <v>3.8699999999999998E-2</v>
      </c>
      <c r="D14" s="17">
        <f t="shared" si="0"/>
        <v>0.94463667446940514</v>
      </c>
      <c r="E14" s="17">
        <f t="shared" si="1"/>
        <v>2.5</v>
      </c>
      <c r="F14" s="17">
        <f t="shared" si="2"/>
        <v>2.3615916861735129</v>
      </c>
      <c r="G14" s="17">
        <f t="shared" si="3"/>
        <v>3.5423875292602691</v>
      </c>
    </row>
    <row r="15" spans="1:12">
      <c r="B15" s="17">
        <v>2</v>
      </c>
      <c r="C15" s="28">
        <v>4.02E-2</v>
      </c>
      <c r="D15" s="17">
        <f t="shared" si="0"/>
        <v>0.92420071702449058</v>
      </c>
      <c r="E15" s="17">
        <f t="shared" si="1"/>
        <v>2.5</v>
      </c>
      <c r="F15" s="17">
        <f t="shared" si="2"/>
        <v>2.3105017925612263</v>
      </c>
      <c r="G15" s="17">
        <f t="shared" si="3"/>
        <v>4.6210035851224527</v>
      </c>
    </row>
    <row r="16" spans="1:12">
      <c r="B16" s="17">
        <v>2.5</v>
      </c>
      <c r="C16" s="28">
        <v>4.3099999999999999E-2</v>
      </c>
      <c r="D16" s="17">
        <f t="shared" si="0"/>
        <v>0.89988111237058299</v>
      </c>
      <c r="E16" s="17">
        <f t="shared" si="1"/>
        <v>2.5</v>
      </c>
      <c r="F16" s="17">
        <f t="shared" si="2"/>
        <v>2.2497027809264574</v>
      </c>
      <c r="G16" s="17">
        <f t="shared" si="3"/>
        <v>5.6242569523161432</v>
      </c>
    </row>
    <row r="17" spans="2:7">
      <c r="B17" s="17">
        <v>3</v>
      </c>
      <c r="C17" s="28">
        <v>4.5499999999999999E-2</v>
      </c>
      <c r="D17" s="17">
        <f t="shared" si="0"/>
        <v>0.87503996475690771</v>
      </c>
      <c r="E17" s="17">
        <f>C9+$C$7/$C$8*$C$9</f>
        <v>102.5</v>
      </c>
      <c r="F17" s="17">
        <f t="shared" si="2"/>
        <v>89.691596387583033</v>
      </c>
      <c r="G17" s="17">
        <f t="shared" si="3"/>
        <v>269.07478916274908</v>
      </c>
    </row>
    <row r="20" spans="2:7">
      <c r="B20" s="15" t="s">
        <v>82</v>
      </c>
      <c r="C20" s="18">
        <f>SUM(F12:F17)</f>
        <v>101.48390991555355</v>
      </c>
    </row>
    <row r="21" spans="2:7">
      <c r="B21" s="15" t="s">
        <v>83</v>
      </c>
      <c r="C21" s="18">
        <f>SUM(G12:G17)/C20</f>
        <v>2.8231438636044444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opLeftCell="A4" workbookViewId="0">
      <selection activeCell="B32" sqref="B32:C32"/>
    </sheetView>
  </sheetViews>
  <sheetFormatPr baseColWidth="10" defaultRowHeight="15" x14ac:dyDescent="0"/>
  <sheetData>
    <row r="1" spans="1:9" ht="19">
      <c r="A1" s="12" t="s">
        <v>34</v>
      </c>
      <c r="B1" s="12"/>
      <c r="C1" s="3"/>
      <c r="D1" s="3"/>
      <c r="E1" s="3"/>
      <c r="F1" s="3"/>
      <c r="G1" s="3"/>
      <c r="H1" s="3"/>
      <c r="I1" s="4"/>
    </row>
    <row r="2" spans="1:9" ht="19">
      <c r="A2" s="13" t="s">
        <v>31</v>
      </c>
      <c r="B2" s="13"/>
      <c r="C2" s="6"/>
      <c r="D2" s="6"/>
      <c r="E2" s="6"/>
      <c r="F2" s="6"/>
      <c r="G2" s="6"/>
      <c r="H2" s="6"/>
      <c r="I2" s="7"/>
    </row>
    <row r="3" spans="1:9" ht="19">
      <c r="A3" s="13" t="s">
        <v>30</v>
      </c>
      <c r="B3" s="13"/>
      <c r="C3" s="6"/>
      <c r="D3" s="6"/>
      <c r="E3" s="6"/>
      <c r="F3" s="6"/>
      <c r="G3" s="6"/>
      <c r="H3" s="6"/>
      <c r="I3" s="7"/>
    </row>
    <row r="4" spans="1:9" ht="19">
      <c r="A4" s="13" t="s">
        <v>32</v>
      </c>
      <c r="B4" s="13"/>
      <c r="C4" s="6"/>
      <c r="D4" s="6"/>
      <c r="E4" s="6"/>
      <c r="F4" s="6"/>
      <c r="G4" s="6"/>
      <c r="H4" s="6"/>
      <c r="I4" s="7"/>
    </row>
    <row r="5" spans="1:9" ht="19">
      <c r="A5" s="13" t="s">
        <v>33</v>
      </c>
      <c r="B5" s="13"/>
      <c r="C5" s="6"/>
      <c r="D5" s="6"/>
      <c r="E5" s="6"/>
      <c r="F5" s="6"/>
      <c r="G5" s="6"/>
      <c r="H5" s="6"/>
      <c r="I5" s="7"/>
    </row>
    <row r="6" spans="1:9" ht="16" thickBot="1">
      <c r="A6" s="11"/>
      <c r="B6" s="9"/>
      <c r="C6" s="9"/>
      <c r="D6" s="9"/>
      <c r="E6" s="9"/>
      <c r="F6" s="9"/>
      <c r="G6" s="9"/>
      <c r="H6" s="9"/>
      <c r="I6" s="10"/>
    </row>
    <row r="10" spans="1:9">
      <c r="B10" s="17" t="s">
        <v>38</v>
      </c>
      <c r="C10" s="17" t="s">
        <v>75</v>
      </c>
      <c r="D10" s="17" t="s">
        <v>76</v>
      </c>
      <c r="E10" s="30" t="s">
        <v>84</v>
      </c>
      <c r="F10" s="29" t="s">
        <v>78</v>
      </c>
    </row>
    <row r="11" spans="1:9">
      <c r="B11" s="17">
        <v>0.5</v>
      </c>
      <c r="C11" s="28">
        <v>3.4000000000000002E-2</v>
      </c>
      <c r="D11" s="17">
        <f>(1+C11)^(-B11)</f>
        <v>0.98342157206082492</v>
      </c>
      <c r="E11" s="15">
        <v>10000</v>
      </c>
      <c r="F11">
        <f>E11*D11</f>
        <v>9834.2157206082484</v>
      </c>
    </row>
    <row r="12" spans="1:9">
      <c r="B12" s="17">
        <v>1</v>
      </c>
      <c r="C12" s="28">
        <v>3.6499999999999998E-2</v>
      </c>
      <c r="D12" s="17">
        <f t="shared" ref="D12:D16" si="0">(1+C12)^(-B12)</f>
        <v>0.964785335262904</v>
      </c>
      <c r="E12" s="15">
        <v>10000</v>
      </c>
      <c r="F12">
        <f t="shared" ref="F12:F16" si="1">E12*D12</f>
        <v>9647.8533526290394</v>
      </c>
    </row>
    <row r="13" spans="1:9">
      <c r="B13" s="17">
        <v>1.5</v>
      </c>
      <c r="C13" s="28">
        <v>3.8699999999999998E-2</v>
      </c>
      <c r="D13" s="17">
        <f t="shared" si="0"/>
        <v>0.94463667446940514</v>
      </c>
      <c r="E13" s="15">
        <v>10000</v>
      </c>
      <c r="F13">
        <f t="shared" si="1"/>
        <v>9446.3667446940508</v>
      </c>
    </row>
    <row r="14" spans="1:9">
      <c r="B14" s="17">
        <v>2</v>
      </c>
      <c r="C14" s="28">
        <v>4.02E-2</v>
      </c>
      <c r="D14" s="17">
        <f t="shared" si="0"/>
        <v>0.92420071702449058</v>
      </c>
      <c r="E14" s="15">
        <v>10000</v>
      </c>
      <c r="F14">
        <f t="shared" si="1"/>
        <v>9242.0071702449059</v>
      </c>
    </row>
    <row r="15" spans="1:9">
      <c r="B15" s="17">
        <v>2.5</v>
      </c>
      <c r="C15" s="28">
        <v>4.3099999999999999E-2</v>
      </c>
      <c r="D15" s="17">
        <f t="shared" si="0"/>
        <v>0.89988111237058299</v>
      </c>
      <c r="E15" s="15">
        <v>35000</v>
      </c>
      <c r="F15">
        <f t="shared" si="1"/>
        <v>31495.838932970404</v>
      </c>
    </row>
    <row r="16" spans="1:9">
      <c r="B16" s="17">
        <v>3</v>
      </c>
      <c r="C16" s="28">
        <v>4.5499999999999999E-2</v>
      </c>
      <c r="D16" s="17">
        <f t="shared" si="0"/>
        <v>0.87503996475690771</v>
      </c>
      <c r="E16" s="15">
        <v>35000</v>
      </c>
      <c r="F16">
        <f t="shared" si="1"/>
        <v>30626.398766491769</v>
      </c>
    </row>
    <row r="19" spans="2:7">
      <c r="B19" s="15" t="s">
        <v>85</v>
      </c>
      <c r="C19" s="15"/>
      <c r="D19" s="15"/>
      <c r="E19" s="15"/>
      <c r="F19" s="15">
        <f>SUM(F11:F16)</f>
        <v>100292.68068763842</v>
      </c>
      <c r="G19" t="s">
        <v>86</v>
      </c>
    </row>
    <row r="22" spans="2:7">
      <c r="C22" t="s">
        <v>87</v>
      </c>
    </row>
    <row r="23" spans="2:7">
      <c r="B23" s="17" t="s">
        <v>38</v>
      </c>
      <c r="C23" s="17" t="s">
        <v>88</v>
      </c>
    </row>
    <row r="24" spans="2:7">
      <c r="B24" s="17">
        <v>0</v>
      </c>
      <c r="C24" s="17">
        <v>-100000</v>
      </c>
    </row>
    <row r="25" spans="2:7">
      <c r="B25" s="17">
        <v>0.5</v>
      </c>
      <c r="C25" s="17">
        <v>10000</v>
      </c>
    </row>
    <row r="26" spans="2:7">
      <c r="B26" s="17">
        <v>1</v>
      </c>
      <c r="C26" s="17">
        <v>10000</v>
      </c>
    </row>
    <row r="27" spans="2:7">
      <c r="B27" s="17">
        <v>1.5</v>
      </c>
      <c r="C27" s="17">
        <v>10000</v>
      </c>
    </row>
    <row r="28" spans="2:7">
      <c r="B28" s="17">
        <v>2</v>
      </c>
      <c r="C28" s="17">
        <v>10000</v>
      </c>
    </row>
    <row r="29" spans="2:7">
      <c r="B29" s="17">
        <v>2.5</v>
      </c>
      <c r="C29" s="17">
        <v>35000</v>
      </c>
    </row>
    <row r="30" spans="2:7">
      <c r="B30" s="17">
        <v>3</v>
      </c>
      <c r="C30" s="17">
        <v>35000</v>
      </c>
    </row>
    <row r="32" spans="2:7">
      <c r="B32" s="15" t="s">
        <v>89</v>
      </c>
      <c r="C32" s="32">
        <f>IRR(C24:C30)</f>
        <v>2.2001568859986831E-2</v>
      </c>
    </row>
    <row r="34" spans="2:3">
      <c r="B34" s="15" t="s">
        <v>74</v>
      </c>
      <c r="C34" s="31">
        <f>(1+C32)^2-1</f>
        <v>4.4487206752274355E-2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Ex1_Van_Tir</vt:lpstr>
      <vt:lpstr>Ex2_Tir</vt:lpstr>
      <vt:lpstr>Ex4_Ammortamento</vt:lpstr>
      <vt:lpstr>Ex5_Ammortamento</vt:lpstr>
      <vt:lpstr>Ex6_BTP</vt:lpstr>
      <vt:lpstr>Ex7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</dc:creator>
  <cp:lastModifiedBy>sisa</cp:lastModifiedBy>
  <dcterms:created xsi:type="dcterms:W3CDTF">2020-03-31T09:23:02Z</dcterms:created>
  <dcterms:modified xsi:type="dcterms:W3CDTF">2020-04-02T10:18:50Z</dcterms:modified>
</cp:coreProperties>
</file>